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ropbox\Blog\FuelFraction\"/>
    </mc:Choice>
  </mc:AlternateContent>
  <xr:revisionPtr revIDLastSave="0" documentId="8_{1A65EE0D-E499-4E30-B52C-05D96FF8910E}" xr6:coauthVersionLast="45" xr6:coauthVersionMax="45" xr10:uidLastSave="{00000000-0000-0000-0000-000000000000}"/>
  <bookViews>
    <workbookView xWindow="-108" yWindow="-108" windowWidth="23256" windowHeight="12576" xr2:uid="{B9646992-58BC-44A8-9040-42DC40CCACD9}"/>
  </bookViews>
  <sheets>
    <sheet name="FuelFraction" sheetId="1" r:id="rId1"/>
  </sheets>
  <definedNames>
    <definedName name="rhoAVGAS">FuelFraction!$D$7</definedName>
    <definedName name="rhoJET">FuelFraction!#REF!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J15" i="1" l="1"/>
  <c r="H16" i="1" l="1"/>
  <c r="I16" i="1" s="1"/>
  <c r="I17" i="1" l="1"/>
  <c r="I18" i="1"/>
  <c r="H11" i="1"/>
  <c r="I11" i="1" s="1"/>
  <c r="H12" i="1"/>
  <c r="I12" i="1" s="1"/>
  <c r="H13" i="1"/>
  <c r="I13" i="1" s="1"/>
  <c r="H14" i="1"/>
  <c r="I14" i="1" s="1"/>
  <c r="H15" i="1"/>
  <c r="I15" i="1" s="1"/>
  <c r="M27" i="1"/>
  <c r="N27" i="1" s="1"/>
  <c r="H10" i="1"/>
  <c r="I10" i="1" s="1"/>
</calcChain>
</file>

<file path=xl/sharedStrings.xml><?xml version="1.0" encoding="utf-8"?>
<sst xmlns="http://schemas.openxmlformats.org/spreadsheetml/2006/main" count="72" uniqueCount="49">
  <si>
    <t>FROM:</t>
  </si>
  <si>
    <t>SUBJECT:</t>
  </si>
  <si>
    <t>DATE:</t>
  </si>
  <si>
    <t>Mark Biegert</t>
  </si>
  <si>
    <t>Designation</t>
  </si>
  <si>
    <t>Common Name</t>
  </si>
  <si>
    <t>Lightning</t>
  </si>
  <si>
    <t>Thunderbolt</t>
  </si>
  <si>
    <t>Mustang</t>
  </si>
  <si>
    <t>F6F-3</t>
  </si>
  <si>
    <t>Hellcat</t>
  </si>
  <si>
    <t>F4U-4</t>
  </si>
  <si>
    <t>Corsair</t>
  </si>
  <si>
    <t>F4F-3</t>
  </si>
  <si>
    <t>Wildcat</t>
  </si>
  <si>
    <t>F4F-4</t>
  </si>
  <si>
    <t>F22</t>
  </si>
  <si>
    <t>Raptor</t>
  </si>
  <si>
    <t>Link</t>
  </si>
  <si>
    <t>Source</t>
  </si>
  <si>
    <t>Empty Weight 
(lb)</t>
  </si>
  <si>
    <t>Fully Loaded Weight 
(lb)</t>
  </si>
  <si>
    <t>Internal Fuel 
(gal)</t>
  </si>
  <si>
    <t>F35A</t>
  </si>
  <si>
    <t>Lightning II</t>
  </si>
  <si>
    <t>rhoAVGAS</t>
  </si>
  <si>
    <t>lb/gal</t>
  </si>
  <si>
    <t>Internal Fuel
(lb)</t>
  </si>
  <si>
    <t>Fuel Fraction</t>
  </si>
  <si>
    <t>Ferry Range
(nm)</t>
  </si>
  <si>
    <t>P-38J</t>
  </si>
  <si>
    <t>P-47D</t>
  </si>
  <si>
    <t>P-51D</t>
  </si>
  <si>
    <t>Zero</t>
  </si>
  <si>
    <t>A6M2</t>
  </si>
  <si>
    <t>Title</t>
  </si>
  <si>
    <t>WW2 Fighter Fuel Fractions vs Ferry Range</t>
  </si>
  <si>
    <t>X-Axis</t>
  </si>
  <si>
    <t>Ferry Range (mi)</t>
  </si>
  <si>
    <t>Y-Axis</t>
  </si>
  <si>
    <t>Fuel Fraction (%)</t>
  </si>
  <si>
    <t>Take-Off Weight (lb)</t>
  </si>
  <si>
    <t>Fighter Fuel Fractions vs Take-Off Weight</t>
  </si>
  <si>
    <t>WW2 Fighter Fuel Fractions</t>
  </si>
  <si>
    <t>Density of Aviation Gas</t>
  </si>
  <si>
    <t>Data I Chose Not to Include</t>
  </si>
  <si>
    <t>Source 2</t>
  </si>
  <si>
    <t>Source 3</t>
  </si>
  <si>
    <t>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</si>
</sst>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theme="1"/>
      <name val="Consolas"/>
      <family val="2"/>
    </font>
    <font>
      <sz val="10"/>
      <color theme="1"/>
      <name val="Consolas"/>
      <family val="2"/>
    </font>
    <font>
      <b/>
      <sz val="11"/>
      <color theme="3"/>
      <name val="Consolas"/>
      <family val="2"/>
    </font>
    <font>
      <b/>
      <sz val="10"/>
      <color theme="1"/>
      <name val="Consolas"/>
      <family val="2"/>
    </font>
    <font>
      <b/>
      <sz val="11"/>
      <color theme="5" tint="-0.24994659260841701"/>
      <name val="Consolas"/>
      <family val="2"/>
    </font>
    <font>
      <i/>
      <sz val="11"/>
      <color theme="3"/>
      <name val="Consolas"/>
      <family val="2"/>
    </font>
    <font>
      <b/>
      <u/>
      <sz val="10"/>
      <color theme="5" tint="-0.24994659260841701"/>
      <name val="Consolas"/>
      <family val="2"/>
    </font>
    <font>
      <b/>
      <sz val="9"/>
      <color rgb="FF7030A0"/>
      <name val="Consolas"/>
      <family val="2"/>
    </font>
    <font>
      <sz val="10"/>
      <color rgb="FF7F7F7F"/>
      <name val="Consolas"/>
      <family val="2"/>
    </font>
    <font>
      <sz val="10"/>
      <color theme="1"/>
      <name val="Arial"/>
      <family val="2"/>
    </font>
    <font>
      <u/>
      <sz val="10"/>
      <color theme="10"/>
      <name val="Consolas"/>
      <family val="2"/>
    </font>
    <font>
      <sz val="8"/>
      <name val="Consola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1">
    <xf numFmtId="0" fontId="0" fillId="0" borderId="0"/>
    <xf numFmtId="0" fontId="4" fillId="0" borderId="0" applyNumberFormat="0" applyAlignment="0" applyProtection="0"/>
    <xf numFmtId="0" fontId="5" fillId="0" borderId="0" applyNumberFormat="0" applyAlignment="0" applyProtection="0"/>
    <xf numFmtId="0" fontId="6" fillId="0" borderId="1" applyNumberFormat="0" applyAlignment="0" applyProtection="0"/>
    <xf numFmtId="0" fontId="2" fillId="0" borderId="0" applyNumberFormat="0" applyFill="0" applyBorder="0" applyAlignment="0" applyProtection="0"/>
    <xf numFmtId="0" fontId="1" fillId="2" borderId="0" applyNumberFormat="0" applyAlignment="0" applyProtection="0"/>
    <xf numFmtId="0" fontId="8" fillId="0" borderId="0" applyNumberFormat="0" applyAlignment="0" applyProtection="0"/>
    <xf numFmtId="0" fontId="7" fillId="0" borderId="0" applyNumberFormat="0" applyAlignment="0" applyProtection="0"/>
    <xf numFmtId="0" fontId="3" fillId="3" borderId="0" applyNumberFormat="0" applyAlignment="0" applyProtection="0"/>
    <xf numFmtId="0" fontId="1" fillId="4" borderId="0" applyNumberFormat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0" xfId="8"/>
    <xf numFmtId="0" fontId="1" fillId="4" borderId="0" xfId="9"/>
    <xf numFmtId="0" fontId="0" fillId="4" borderId="0" xfId="9" applyFont="1"/>
    <xf numFmtId="15" fontId="1" fillId="4" borderId="0" xfId="9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10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10"/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0" fontId="0" fillId="0" borderId="4" xfId="0" applyFont="1" applyBorder="1"/>
    <xf numFmtId="0" fontId="0" fillId="5" borderId="5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0" fillId="5" borderId="6" xfId="0" applyFont="1" applyFill="1" applyBorder="1"/>
    <xf numFmtId="1" fontId="0" fillId="5" borderId="6" xfId="0" applyNumberFormat="1" applyFont="1" applyFill="1" applyBorder="1"/>
    <xf numFmtId="164" fontId="0" fillId="5" borderId="6" xfId="0" applyNumberFormat="1" applyFont="1" applyFill="1" applyBorder="1"/>
    <xf numFmtId="0" fontId="10" fillId="5" borderId="6" xfId="10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" fontId="0" fillId="0" borderId="3" xfId="0" applyNumberFormat="1" applyFont="1" applyBorder="1"/>
    <xf numFmtId="164" fontId="0" fillId="0" borderId="3" xfId="0" applyNumberFormat="1" applyFont="1" applyBorder="1"/>
    <xf numFmtId="0" fontId="10" fillId="0" borderId="3" xfId="10" applyFont="1" applyBorder="1" applyAlignment="1">
      <alignment vertical="center" wrapText="1"/>
    </xf>
    <xf numFmtId="0" fontId="10" fillId="5" borderId="7" xfId="10" applyFill="1" applyBorder="1"/>
    <xf numFmtId="0" fontId="4" fillId="0" borderId="0" xfId="1"/>
  </cellXfs>
  <cellStyles count="11">
    <cellStyle name="Comment" xfId="7" xr:uid="{763C255E-5D87-466E-95B0-D699BCBDC27A}"/>
    <cellStyle name="Explanatory Text" xfId="6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/>
    <cellStyle name="Hyperlink" xfId="10" builtinId="8"/>
    <cellStyle name="Input" xfId="5" builtinId="20" customBuiltin="1"/>
    <cellStyle name="Introduction" xfId="8" xr:uid="{5B02A008-1F7D-4D4F-95AF-9E9DCAA6C469}"/>
    <cellStyle name="Normal" xfId="0" builtinId="0"/>
    <cellStyle name="Salutation" xfId="9" xr:uid="{F719B4EA-B44E-4761-B427-915CA2DD4EE6}"/>
  </cellStyles>
  <dxfs count="9">
    <dxf>
      <alignment horizontal="general" vertical="center" textRotation="0" wrapText="1" indent="0" justifyLastLine="0" shrinkToFit="0" readingOrder="0"/>
    </dxf>
    <dxf>
      <numFmt numFmtId="1" formatCode="0"/>
    </dxf>
    <dxf>
      <numFmt numFmtId="164" formatCode="0.0%"/>
    </dxf>
    <dxf>
      <numFmt numFmtId="1" formatCode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olas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FuelFraction!$I$21</c:f>
          <c:strCache>
            <c:ptCount val="1"/>
            <c:pt idx="0">
              <c:v>WW2 Fighter Fuel Fractions vs Ferry Range</c:v>
            </c:pt>
          </c:strCache>
        </c:strRef>
      </c:tx>
      <c:layout>
        <c:manualLayout>
          <c:xMode val="edge"/>
          <c:yMode val="edge"/>
          <c:x val="0.17138888888888892"/>
          <c:y val="3.258845437616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2A14A21-1FA1-4506-9D34-C5E4CED5A7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00C-422D-A517-3FAFE13FF56A}"/>
                </c:ext>
              </c:extLst>
            </c:dLbl>
            <c:dLbl>
              <c:idx val="1"/>
              <c:layout>
                <c:manualLayout>
                  <c:x val="-4.1319553805774303E-2"/>
                  <c:y val="4.50462962962963E-2"/>
                </c:manualLayout>
              </c:layout>
              <c:tx>
                <c:rich>
                  <a:bodyPr/>
                  <a:lstStyle/>
                  <a:p>
                    <a:fld id="{C57046F3-7CFA-4493-8B20-4D7D1945CB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00C-422D-A517-3FAFE13FF56A}"/>
                </c:ext>
              </c:extLst>
            </c:dLbl>
            <c:dLbl>
              <c:idx val="2"/>
              <c:layout>
                <c:manualLayout>
                  <c:x val="-4.6875109361329936E-2"/>
                  <c:y val="4.50462962962963E-2"/>
                </c:manualLayout>
              </c:layout>
              <c:tx>
                <c:rich>
                  <a:bodyPr/>
                  <a:lstStyle/>
                  <a:p>
                    <a:fld id="{A654A292-DE55-4697-860A-565A3D4570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00C-422D-A517-3FAFE13FF5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60518A-B892-424C-AA87-5B56E3FFDC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00C-422D-A517-3FAFE13FF56A}"/>
                </c:ext>
              </c:extLst>
            </c:dLbl>
            <c:dLbl>
              <c:idx val="4"/>
              <c:layout>
                <c:manualLayout>
                  <c:x val="-4.6875109361329832E-2"/>
                  <c:y val="5.4608938547486031E-2"/>
                </c:manualLayout>
              </c:layout>
              <c:tx>
                <c:rich>
                  <a:bodyPr/>
                  <a:lstStyle/>
                  <a:p>
                    <a:fld id="{E4058FE1-4188-41B6-9F17-B9D668D711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00C-422D-A517-3FAFE13FF56A}"/>
                </c:ext>
              </c:extLst>
            </c:dLbl>
            <c:dLbl>
              <c:idx val="5"/>
              <c:layout>
                <c:manualLayout>
                  <c:x val="-6.4930664916885442E-2"/>
                  <c:y val="-4.67143134096874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7F300EB-9C4E-4737-995C-3CF65612A3F5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19444444444445E-2"/>
                      <c:h val="0.1067234848484848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00C-422D-A517-3FAFE13FF5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E3A68FB-9E7A-469E-9282-2EAA799527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00C-422D-A517-3FAFE13FF5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C-422D-A517-3FAFE13FF5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0C-422D-A517-3FAFE13FF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FuelFraction!$J$10:$J$18</c:f>
              <c:numCache>
                <c:formatCode>0</c:formatCode>
                <c:ptCount val="9"/>
                <c:pt idx="0">
                  <c:v>890</c:v>
                </c:pt>
                <c:pt idx="1">
                  <c:v>570</c:v>
                </c:pt>
                <c:pt idx="2">
                  <c:v>950</c:v>
                </c:pt>
                <c:pt idx="3">
                  <c:v>1050</c:v>
                </c:pt>
                <c:pt idx="4">
                  <c:v>840</c:v>
                </c:pt>
                <c:pt idx="5">
                  <c:v>834.375</c:v>
                </c:pt>
                <c:pt idx="6">
                  <c:v>1160</c:v>
                </c:pt>
              </c:numCache>
            </c:numRef>
          </c:xVal>
          <c:yVal>
            <c:numRef>
              <c:f>FuelFraction!$I$10:$I$18</c:f>
              <c:numCache>
                <c:formatCode>0.0%</c:formatCode>
                <c:ptCount val="9"/>
                <c:pt idx="0">
                  <c:v>0.14846659034765319</c:v>
                </c:pt>
                <c:pt idx="1">
                  <c:v>0.10302857142857143</c:v>
                </c:pt>
                <c:pt idx="2">
                  <c:v>0.12436076923076923</c:v>
                </c:pt>
                <c:pt idx="3">
                  <c:v>8.4412718012038895E-2</c:v>
                </c:pt>
                <c:pt idx="4">
                  <c:v>0.10045285714285714</c:v>
                </c:pt>
                <c:pt idx="5">
                  <c:v>0.11077993730407522</c:v>
                </c:pt>
                <c:pt idx="6">
                  <c:v>0.13747728747566515</c:v>
                </c:pt>
                <c:pt idx="7">
                  <c:v>0.27760641579272055</c:v>
                </c:pt>
                <c:pt idx="8">
                  <c:v>0.30833333333333335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FuelFraction!$C$10:$C$16</c15:f>
                <c15:dlblRangeCache>
                  <c:ptCount val="7"/>
                  <c:pt idx="0">
                    <c:v>P-38J</c:v>
                  </c:pt>
                  <c:pt idx="1">
                    <c:v>P-47D</c:v>
                  </c:pt>
                  <c:pt idx="2">
                    <c:v>P-51D</c:v>
                  </c:pt>
                  <c:pt idx="3">
                    <c:v>F6F-3</c:v>
                  </c:pt>
                  <c:pt idx="4">
                    <c:v>F4U-4</c:v>
                  </c:pt>
                  <c:pt idx="5">
                    <c:v>F4F-3</c:v>
                  </c:pt>
                  <c:pt idx="6">
                    <c:v>A6M2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00C-422D-A517-3FAFE13FF5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235007"/>
        <c:axId val="1335971999"/>
      </c:scatterChart>
      <c:valAx>
        <c:axId val="17235007"/>
        <c:scaling>
          <c:orientation val="minMax"/>
          <c:max val="1300"/>
          <c:min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FuelFraction!$I$22</c:f>
              <c:strCache>
                <c:ptCount val="1"/>
                <c:pt idx="0">
                  <c:v>Ferry Range (mi)</c:v>
                </c:pt>
              </c:strCache>
            </c:strRef>
          </c:tx>
          <c:layout>
            <c:manualLayout>
              <c:xMode val="edge"/>
              <c:yMode val="edge"/>
              <c:x val="0.41818044619422573"/>
              <c:y val="0.89427374301675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971999"/>
        <c:crosses val="autoZero"/>
        <c:crossBetween val="midCat"/>
      </c:valAx>
      <c:valAx>
        <c:axId val="1335971999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FuelFraction!$I$23</c:f>
              <c:strCache>
                <c:ptCount val="1"/>
                <c:pt idx="0">
                  <c:v>Fuel Fraction (%)</c:v>
                </c:pt>
              </c:strCache>
            </c:strRef>
          </c:tx>
          <c:layout>
            <c:manualLayout>
              <c:xMode val="edge"/>
              <c:yMode val="edge"/>
              <c:x val="1.9444444444444445E-2"/>
              <c:y val="0.24692737430167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5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FuelFraction!$I$38</c:f>
          <c:strCache>
            <c:ptCount val="1"/>
            <c:pt idx="0">
              <c:v>Fighter Fuel Fractions vs Take-Off Weight</c:v>
            </c:pt>
          </c:strCache>
        </c:strRef>
      </c:tx>
      <c:layout>
        <c:manualLayout>
          <c:xMode val="edge"/>
          <c:yMode val="edge"/>
          <c:x val="0.15194444444444447"/>
          <c:y val="2.8409090909090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73C115C-336B-4360-A36B-69F1EF8B66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523-41D4-AF24-2DAB8F4DF1BB}"/>
                </c:ext>
              </c:extLst>
            </c:dLbl>
            <c:dLbl>
              <c:idx val="1"/>
              <c:layout>
                <c:manualLayout>
                  <c:x val="-4.1319553805774303E-2"/>
                  <c:y val="4.50462962962963E-2"/>
                </c:manualLayout>
              </c:layout>
              <c:tx>
                <c:rich>
                  <a:bodyPr/>
                  <a:lstStyle/>
                  <a:p>
                    <a:fld id="{C7C53574-BF74-4B21-BF8E-B2B2AF4A92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523-41D4-AF24-2DAB8F4DF1BB}"/>
                </c:ext>
              </c:extLst>
            </c:dLbl>
            <c:dLbl>
              <c:idx val="2"/>
              <c:layout>
                <c:manualLayout>
                  <c:x val="-5.2430664916885389E-2"/>
                  <c:y val="-6.1435185185185183E-2"/>
                </c:manualLayout>
              </c:layout>
              <c:tx>
                <c:rich>
                  <a:bodyPr/>
                  <a:lstStyle/>
                  <a:p>
                    <a:fld id="{BB9D3F45-1772-426D-965D-8F7BFA0E18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523-41D4-AF24-2DAB8F4DF1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6B115F-0ACB-4DF1-892E-9392AE718C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523-41D4-AF24-2DAB8F4DF1BB}"/>
                </c:ext>
              </c:extLst>
            </c:dLbl>
            <c:dLbl>
              <c:idx val="4"/>
              <c:layout>
                <c:manualLayout>
                  <c:x val="-3.2986220472440944E-2"/>
                  <c:y val="-5.8096590909090952E-2"/>
                </c:manualLayout>
              </c:layout>
              <c:tx>
                <c:rich>
                  <a:bodyPr/>
                  <a:lstStyle/>
                  <a:p>
                    <a:fld id="{CB3E2EE7-BDFB-433C-A681-EEFA4AFA95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523-41D4-AF24-2DAB8F4DF1BB}"/>
                </c:ext>
              </c:extLst>
            </c:dLbl>
            <c:dLbl>
              <c:idx val="5"/>
              <c:layout>
                <c:manualLayout>
                  <c:x val="-2.1875109361329834E-2"/>
                  <c:y val="-5.6805555555555554E-2"/>
                </c:manualLayout>
              </c:layout>
              <c:tx>
                <c:rich>
                  <a:bodyPr/>
                  <a:lstStyle/>
                  <a:p>
                    <a:fld id="{AC89E8D2-32F2-480A-AC31-5B4DB1727E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523-41D4-AF24-2DAB8F4DF1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C789795-8A5A-43AA-A84B-91E5EBDB33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523-41D4-AF24-2DAB8F4DF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FuelFraction!$F$10:$F$16</c:f>
              <c:numCache>
                <c:formatCode>General</c:formatCode>
                <c:ptCount val="7"/>
                <c:pt idx="0">
                  <c:v>16597</c:v>
                </c:pt>
                <c:pt idx="1">
                  <c:v>17500</c:v>
                </c:pt>
                <c:pt idx="2">
                  <c:v>13000</c:v>
                </c:pt>
                <c:pt idx="3">
                  <c:v>12958</c:v>
                </c:pt>
                <c:pt idx="4">
                  <c:v>14000</c:v>
                </c:pt>
                <c:pt idx="5">
                  <c:v>7975</c:v>
                </c:pt>
                <c:pt idx="6">
                  <c:v>6164</c:v>
                </c:pt>
              </c:numCache>
            </c:numRef>
          </c:xVal>
          <c:yVal>
            <c:numRef>
              <c:f>FuelFraction!$I$10:$I$16</c:f>
              <c:numCache>
                <c:formatCode>0.0%</c:formatCode>
                <c:ptCount val="7"/>
                <c:pt idx="0">
                  <c:v>0.14846659034765319</c:v>
                </c:pt>
                <c:pt idx="1">
                  <c:v>0.10302857142857143</c:v>
                </c:pt>
                <c:pt idx="2">
                  <c:v>0.12436076923076923</c:v>
                </c:pt>
                <c:pt idx="3">
                  <c:v>8.4412718012038895E-2</c:v>
                </c:pt>
                <c:pt idx="4">
                  <c:v>0.10045285714285714</c:v>
                </c:pt>
                <c:pt idx="5">
                  <c:v>0.11077993730407522</c:v>
                </c:pt>
                <c:pt idx="6">
                  <c:v>0.13747728747566515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FuelFraction!$C$10:$C$16</c15:f>
                <c15:dlblRangeCache>
                  <c:ptCount val="7"/>
                  <c:pt idx="0">
                    <c:v>P-38J</c:v>
                  </c:pt>
                  <c:pt idx="1">
                    <c:v>P-47D</c:v>
                  </c:pt>
                  <c:pt idx="2">
                    <c:v>P-51D</c:v>
                  </c:pt>
                  <c:pt idx="3">
                    <c:v>F6F-3</c:v>
                  </c:pt>
                  <c:pt idx="4">
                    <c:v>F4U-4</c:v>
                  </c:pt>
                  <c:pt idx="5">
                    <c:v>F4F-3</c:v>
                  </c:pt>
                  <c:pt idx="6">
                    <c:v>A6M2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F523-41D4-AF24-2DAB8F4DF1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235007"/>
        <c:axId val="1335971999"/>
      </c:scatterChart>
      <c:valAx>
        <c:axId val="17235007"/>
        <c:scaling>
          <c:orientation val="minMax"/>
          <c:max val="18000"/>
          <c:min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FuelFraction!$I$39</c:f>
              <c:strCache>
                <c:ptCount val="1"/>
                <c:pt idx="0">
                  <c:v>Take-Off Weight (lb)</c:v>
                </c:pt>
              </c:strCache>
            </c:strRef>
          </c:tx>
          <c:layout>
            <c:manualLayout>
              <c:xMode val="edge"/>
              <c:yMode val="edge"/>
              <c:x val="0.37863188976377954"/>
              <c:y val="0.89247159090909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971999"/>
        <c:crosses val="autoZero"/>
        <c:crossBetween val="midCat"/>
      </c:valAx>
      <c:valAx>
        <c:axId val="1335971999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FuelFraction!$I$40</c:f>
              <c:strCache>
                <c:ptCount val="1"/>
                <c:pt idx="0">
                  <c:v>Fuel Fraction (%)</c:v>
                </c:pt>
              </c:strCache>
            </c:strRef>
          </c:tx>
          <c:layout>
            <c:manualLayout>
              <c:xMode val="edge"/>
              <c:yMode val="edge"/>
              <c:x val="1.9444444444444445E-2"/>
              <c:y val="0.2426136363636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5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6</xdr:col>
      <xdr:colOff>381000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C4DE35-073C-4844-97C1-6EA897543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37</xdr:row>
      <xdr:rowOff>0</xdr:rowOff>
    </xdr:from>
    <xdr:to>
      <xdr:col>6</xdr:col>
      <xdr:colOff>381000</xdr:colOff>
      <xdr:row>53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BBE535-8C70-4924-B275-A729225E9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8EF533-5D0E-400C-9601-93101243D3B9}" name="Table1" displayName="Table1" ref="C9:M18" totalsRowShown="0" headerRowDxfId="8">
  <autoFilter ref="C9:M18" xr:uid="{99C79565-6912-4C87-A7FF-29FAD6E2674B}"/>
  <tableColumns count="11">
    <tableColumn id="1" xr3:uid="{FCF19541-E3DB-4ECD-994F-608EE3D91432}" name="Designation" dataDxfId="7"/>
    <tableColumn id="2" xr3:uid="{A02F8684-9400-4BD1-B91A-74BFB928E4F2}" name="Common Name" dataDxfId="6"/>
    <tableColumn id="3" xr3:uid="{ECB29A25-0B1C-4BA6-B3C9-8FA36D7AE999}" name="Empty Weight _x000a_(lb)" dataDxfId="5"/>
    <tableColumn id="4" xr3:uid="{A6A232A7-7919-48AE-8AE2-0B4C33832727}" name="Fully Loaded Weight _x000a_(lb)" dataDxfId="4"/>
    <tableColumn id="5" xr3:uid="{77864AA0-23B2-45AD-8318-A12D11A26D2E}" name="Internal Fuel _x000a_(gal)"/>
    <tableColumn id="6" xr3:uid="{1A9F75A6-D9C0-4BF6-BAFB-61356AE3FA73}" name="Internal Fuel_x000a_(lb)" dataDxfId="3"/>
    <tableColumn id="7" xr3:uid="{74E867DB-E57A-4584-B964-0C7C735D97DF}" name="Fuel Fraction" dataDxfId="2">
      <calculatedColumnFormula>H10/F10</calculatedColumnFormula>
    </tableColumn>
    <tableColumn id="10" xr3:uid="{F4AD9E0D-18C8-481D-8465-EE636F1EB1F9}" name="Ferry Range_x000a_(nm)" dataDxfId="1"/>
    <tableColumn id="8" xr3:uid="{F14D729D-D06A-4173-A9CA-C95FF7AFEADD}" name="Source" dataDxfId="0" dataCellStyle="Hyperlink"/>
    <tableColumn id="9" xr3:uid="{F0095B2E-B750-4B25-A4EF-A231D1281F46}" name="Source 2"/>
    <tableColumn id="11" xr3:uid="{4D6D4050-0309-429D-9DC5-578135A23B4E}" name="Source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iegert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996600"/>
      </a:hlink>
      <a:folHlink>
        <a:srgbClr val="003296"/>
      </a:folHlink>
    </a:clrScheme>
    <a:fontScheme name="BIeger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lobalsecurity.org/military/systems/aircraft/f-35-specs.htm" TargetMode="External"/><Relationship Id="rId13" Type="http://schemas.openxmlformats.org/officeDocument/2006/relationships/hyperlink" Target="https://en.wikipedia.org/wiki/Mitsubishi_A6M_Zero" TargetMode="External"/><Relationship Id="rId18" Type="http://schemas.openxmlformats.org/officeDocument/2006/relationships/hyperlink" Target="https://www.midway.org/exhibits-activities/exhibits/aircraft-gallery/propellers-airplanes/f4f-wildcat/" TargetMode="External"/><Relationship Id="rId3" Type="http://schemas.openxmlformats.org/officeDocument/2006/relationships/hyperlink" Target="https://www.aopa.org/news-and-media/all-news/2007/august/01/north-american-aviation-p-51d-mustang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aviation-history.com/grumman/f4f.html" TargetMode="External"/><Relationship Id="rId12" Type="http://schemas.openxmlformats.org/officeDocument/2006/relationships/hyperlink" Target="https://books.google.com/books?id=a9EQacCT6RcC&amp;pg=PA96&amp;dq=hellcat++range+without+drop+tanks&amp;hl=en&amp;newbks=1&amp;newbks_redir=0&amp;sa=X&amp;ved=2ahUKEwiDutfAwKroAhVDCc0KHf4UCp8Q6AEwAnoECAEQAg" TargetMode="External"/><Relationship Id="rId17" Type="http://schemas.openxmlformats.org/officeDocument/2006/relationships/hyperlink" Target="http://pwencycl.kgbudge.com/F/6/F6F_Hellcat.htm" TargetMode="External"/><Relationship Id="rId2" Type="http://schemas.openxmlformats.org/officeDocument/2006/relationships/hyperlink" Target="http://www.flugzeuginfo.net/acdata_php/acdata_p47_en.php" TargetMode="External"/><Relationship Id="rId16" Type="http://schemas.openxmlformats.org/officeDocument/2006/relationships/hyperlink" Target="https://books.google.com/books?id=EkUc5FEoaIsC&amp;pg=PA47&amp;lpg=PA47&amp;dq=p-51D+range+without+drop+tanks&amp;source=bl&amp;ots=AODGVJpbrU&amp;sig=ACfU3U0ZpXCFPRXQ-PAHmCl_yil-ULBeVQ&amp;hl=en&amp;sa=X&amp;ved=2ahUKEwinufD-v6roAhVVAp0JHXcjD4E4ChDoATADegQIChAB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wwiiaircraftperformance.org/p-38/p-38-67869.html" TargetMode="External"/><Relationship Id="rId6" Type="http://schemas.openxmlformats.org/officeDocument/2006/relationships/hyperlink" Target="http://www.aviation-history.com/grumman/f4f.html" TargetMode="External"/><Relationship Id="rId11" Type="http://schemas.openxmlformats.org/officeDocument/2006/relationships/hyperlink" Target="https://forum.axishistory.com/viewtopic.php?t=148000" TargetMode="External"/><Relationship Id="rId5" Type="http://schemas.openxmlformats.org/officeDocument/2006/relationships/hyperlink" Target="http://www.flugzeuginfo.net/acdata_php/acdata_f4u_en.php" TargetMode="External"/><Relationship Id="rId15" Type="http://schemas.openxmlformats.org/officeDocument/2006/relationships/hyperlink" Target="https://www.chuckhawks.com/zero_A6M.htm" TargetMode="External"/><Relationship Id="rId10" Type="http://schemas.openxmlformats.org/officeDocument/2006/relationships/hyperlink" Target="https://bbs.hitechcreations.com/smf/index.php?topic=91132.0" TargetMode="External"/><Relationship Id="rId19" Type="http://schemas.openxmlformats.org/officeDocument/2006/relationships/hyperlink" Target="https://ww2aircraft.net/forum/attachments/corsair-pdf.38062/" TargetMode="External"/><Relationship Id="rId4" Type="http://schemas.openxmlformats.org/officeDocument/2006/relationships/hyperlink" Target="https://en.wikipedia.org/wiki/Grumman_F6F_Hellcat" TargetMode="External"/><Relationship Id="rId9" Type="http://schemas.openxmlformats.org/officeDocument/2006/relationships/hyperlink" Target="https://en.wikipedia.org/wiki/Lockheed_Martin_F-22_Raptor" TargetMode="External"/><Relationship Id="rId14" Type="http://schemas.openxmlformats.org/officeDocument/2006/relationships/hyperlink" Target="https://www.armedforcesmuseum.com/tag/world-war-ii/page/3/" TargetMode="Externa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4C3D-CB93-427A-A3A9-B177BAA3DAB9}">
  <sheetPr codeName="Sheet1"/>
  <dimension ref="A1:Q40"/>
  <sheetViews>
    <sheetView showGridLines="0" tabSelected="1" workbookViewId="0">
      <selection activeCell="F6" sqref="F6"/>
    </sheetView>
  </sheetViews>
  <sheetFormatPr defaultRowHeight="13.2" x14ac:dyDescent="0.25"/>
  <cols>
    <col min="2" max="2" width="10" bestFit="1" customWidth="1"/>
    <col min="3" max="4" width="13.88671875" customWidth="1"/>
    <col min="5" max="5" width="13.109375" bestFit="1" customWidth="1"/>
    <col min="6" max="6" width="20.21875" bestFit="1" customWidth="1"/>
    <col min="7" max="8" width="14.109375" bestFit="1" customWidth="1"/>
    <col min="9" max="10" width="15.88671875" customWidth="1"/>
    <col min="11" max="11" width="8.88671875" customWidth="1"/>
  </cols>
  <sheetData>
    <row r="1" spans="1:13" x14ac:dyDescent="0.25">
      <c r="A1" s="1" t="s">
        <v>0</v>
      </c>
      <c r="B1" s="3" t="s">
        <v>3</v>
      </c>
      <c r="C1" s="3"/>
      <c r="D1" s="3"/>
    </row>
    <row r="2" spans="1:13" x14ac:dyDescent="0.25">
      <c r="A2" s="1" t="s">
        <v>1</v>
      </c>
      <c r="B2" s="2" t="s">
        <v>43</v>
      </c>
      <c r="C2" s="2"/>
      <c r="D2" s="2"/>
    </row>
    <row r="3" spans="1:13" x14ac:dyDescent="0.25">
      <c r="A3" s="1" t="s">
        <v>2</v>
      </c>
      <c r="B3" s="4" t="str">
        <f>TEXT(DATE(2020, 3, 22), "dd-mmm-yyyy")</f>
        <v>22-Mar-2020</v>
      </c>
      <c r="C3" s="2"/>
      <c r="D3" s="2"/>
    </row>
    <row r="5" spans="1:13" ht="14.4" x14ac:dyDescent="0.3">
      <c r="A5" s="27" t="s">
        <v>44</v>
      </c>
    </row>
    <row r="6" spans="1:13" ht="14.4" x14ac:dyDescent="0.3">
      <c r="A6" s="27"/>
    </row>
    <row r="7" spans="1:13" x14ac:dyDescent="0.25">
      <c r="C7" t="s">
        <v>25</v>
      </c>
      <c r="D7">
        <v>6.01</v>
      </c>
      <c r="E7" t="s">
        <v>26</v>
      </c>
    </row>
    <row r="9" spans="1:13" ht="26.4" x14ac:dyDescent="0.25">
      <c r="C9" s="8" t="s">
        <v>4</v>
      </c>
      <c r="D9" s="8" t="s">
        <v>5</v>
      </c>
      <c r="E9" s="6" t="s">
        <v>20</v>
      </c>
      <c r="F9" s="6" t="s">
        <v>21</v>
      </c>
      <c r="G9" s="6" t="s">
        <v>22</v>
      </c>
      <c r="H9" s="6" t="s">
        <v>27</v>
      </c>
      <c r="I9" s="6" t="s">
        <v>28</v>
      </c>
      <c r="J9" s="6" t="s">
        <v>29</v>
      </c>
      <c r="K9" s="8" t="s">
        <v>19</v>
      </c>
      <c r="L9" s="6" t="s">
        <v>46</v>
      </c>
      <c r="M9" s="6" t="s">
        <v>47</v>
      </c>
    </row>
    <row r="10" spans="1:13" x14ac:dyDescent="0.25">
      <c r="C10" s="5" t="s">
        <v>30</v>
      </c>
      <c r="D10" s="5" t="s">
        <v>6</v>
      </c>
      <c r="E10" s="5">
        <v>12790</v>
      </c>
      <c r="F10" s="5">
        <v>16597</v>
      </c>
      <c r="G10">
        <v>410</v>
      </c>
      <c r="H10" s="11">
        <f t="shared" ref="H10:H15" si="0">rhoAVGAS*G10</f>
        <v>2464.1</v>
      </c>
      <c r="I10" s="10">
        <f>H10/F10</f>
        <v>0.14846659034765319</v>
      </c>
      <c r="J10" s="11">
        <v>890</v>
      </c>
      <c r="K10" s="7" t="s">
        <v>18</v>
      </c>
      <c r="L10" s="9" t="s">
        <v>18</v>
      </c>
    </row>
    <row r="11" spans="1:13" x14ac:dyDescent="0.25">
      <c r="C11" s="5" t="s">
        <v>31</v>
      </c>
      <c r="D11" s="5" t="s">
        <v>7</v>
      </c>
      <c r="E11" s="5">
        <v>9900</v>
      </c>
      <c r="F11" s="5">
        <v>17500</v>
      </c>
      <c r="G11">
        <v>300</v>
      </c>
      <c r="H11" s="11">
        <f t="shared" si="0"/>
        <v>1803</v>
      </c>
      <c r="I11" s="10">
        <f t="shared" ref="I11:I18" si="1">H11/F11</f>
        <v>0.10302857142857143</v>
      </c>
      <c r="J11" s="11">
        <v>570</v>
      </c>
      <c r="K11" s="7" t="s">
        <v>18</v>
      </c>
      <c r="L11" s="9" t="s">
        <v>18</v>
      </c>
    </row>
    <row r="12" spans="1:13" x14ac:dyDescent="0.25">
      <c r="C12" s="5" t="s">
        <v>32</v>
      </c>
      <c r="D12" s="5" t="s">
        <v>8</v>
      </c>
      <c r="E12" s="5">
        <v>7635</v>
      </c>
      <c r="F12" s="5">
        <v>13000</v>
      </c>
      <c r="G12">
        <v>269</v>
      </c>
      <c r="H12" s="11">
        <f t="shared" si="0"/>
        <v>1616.69</v>
      </c>
      <c r="I12" s="10">
        <f t="shared" si="1"/>
        <v>0.12436076923076923</v>
      </c>
      <c r="J12" s="11">
        <v>950</v>
      </c>
      <c r="K12" s="7" t="s">
        <v>18</v>
      </c>
      <c r="L12" s="9" t="s">
        <v>18</v>
      </c>
    </row>
    <row r="13" spans="1:13" x14ac:dyDescent="0.25">
      <c r="C13" s="5" t="s">
        <v>9</v>
      </c>
      <c r="D13" s="5" t="s">
        <v>10</v>
      </c>
      <c r="E13" s="5">
        <v>9207</v>
      </c>
      <c r="F13" s="5">
        <v>12958</v>
      </c>
      <c r="G13">
        <v>182</v>
      </c>
      <c r="H13" s="11">
        <f t="shared" si="0"/>
        <v>1093.82</v>
      </c>
      <c r="I13" s="10">
        <f t="shared" si="1"/>
        <v>8.4412718012038895E-2</v>
      </c>
      <c r="J13" s="11">
        <v>1050</v>
      </c>
      <c r="K13" s="7" t="s">
        <v>18</v>
      </c>
      <c r="L13" s="9" t="s">
        <v>18</v>
      </c>
      <c r="M13" s="9" t="s">
        <v>18</v>
      </c>
    </row>
    <row r="14" spans="1:13" x14ac:dyDescent="0.25">
      <c r="C14" s="14" t="s">
        <v>11</v>
      </c>
      <c r="D14" s="15" t="s">
        <v>12</v>
      </c>
      <c r="E14" s="16">
        <v>9167</v>
      </c>
      <c r="F14" s="15">
        <v>14000</v>
      </c>
      <c r="G14" s="17">
        <v>234</v>
      </c>
      <c r="H14" s="18">
        <f>rhoAVGAS*G14</f>
        <v>1406.34</v>
      </c>
      <c r="I14" s="19">
        <f>H14/F14</f>
        <v>0.10045285714285714</v>
      </c>
      <c r="J14" s="18">
        <v>840</v>
      </c>
      <c r="K14" s="20" t="s">
        <v>18</v>
      </c>
      <c r="L14" s="26" t="s">
        <v>18</v>
      </c>
      <c r="M14" s="9" t="s">
        <v>18</v>
      </c>
    </row>
    <row r="15" spans="1:13" x14ac:dyDescent="0.25">
      <c r="C15" s="5" t="s">
        <v>13</v>
      </c>
      <c r="D15" s="5" t="s">
        <v>14</v>
      </c>
      <c r="E15" s="5">
        <v>5238</v>
      </c>
      <c r="F15" s="5">
        <v>7975</v>
      </c>
      <c r="G15">
        <v>147</v>
      </c>
      <c r="H15" s="11">
        <f t="shared" si="0"/>
        <v>883.46999999999991</v>
      </c>
      <c r="I15" s="10">
        <f t="shared" si="1"/>
        <v>0.11077993730407522</v>
      </c>
      <c r="J15" s="11">
        <f>1335/1.6</f>
        <v>834.375</v>
      </c>
      <c r="K15" s="7" t="s">
        <v>18</v>
      </c>
      <c r="L15" s="9" t="s">
        <v>18</v>
      </c>
    </row>
    <row r="16" spans="1:13" x14ac:dyDescent="0.25">
      <c r="C16" s="5" t="s">
        <v>34</v>
      </c>
      <c r="D16" s="5" t="s">
        <v>33</v>
      </c>
      <c r="E16" s="5">
        <v>4235</v>
      </c>
      <c r="F16" s="5">
        <v>6164</v>
      </c>
      <c r="G16">
        <v>141</v>
      </c>
      <c r="H16" s="11">
        <f>Table1[[#This Row],[Internal Fuel 
(gal)]]*rhoAVGAS</f>
        <v>847.41</v>
      </c>
      <c r="I16" s="10">
        <f>H16/F16</f>
        <v>0.13747728747566515</v>
      </c>
      <c r="J16" s="11">
        <v>1160</v>
      </c>
      <c r="K16" s="7" t="s">
        <v>18</v>
      </c>
      <c r="L16" s="9" t="s">
        <v>18</v>
      </c>
    </row>
    <row r="17" spans="1:17" x14ac:dyDescent="0.25">
      <c r="C17" s="5" t="s">
        <v>16</v>
      </c>
      <c r="D17" s="5" t="s">
        <v>17</v>
      </c>
      <c r="E17" s="5">
        <v>43340</v>
      </c>
      <c r="F17" s="5">
        <v>64840</v>
      </c>
      <c r="H17" s="12">
        <v>18000</v>
      </c>
      <c r="I17" s="10">
        <f t="shared" si="1"/>
        <v>0.27760641579272055</v>
      </c>
      <c r="J17" s="11"/>
      <c r="K17" s="9" t="s">
        <v>18</v>
      </c>
    </row>
    <row r="18" spans="1:17" x14ac:dyDescent="0.25">
      <c r="C18" s="5" t="s">
        <v>23</v>
      </c>
      <c r="D18" s="5" t="s">
        <v>24</v>
      </c>
      <c r="E18" s="5">
        <v>26500</v>
      </c>
      <c r="F18" s="5">
        <v>60000</v>
      </c>
      <c r="H18" s="11">
        <v>18500</v>
      </c>
      <c r="I18" s="10">
        <f t="shared" si="1"/>
        <v>0.30833333333333335</v>
      </c>
      <c r="J18" s="11"/>
      <c r="K18" s="9" t="s">
        <v>18</v>
      </c>
    </row>
    <row r="20" spans="1:17" ht="14.4" x14ac:dyDescent="0.3">
      <c r="A20" s="27" t="s">
        <v>48</v>
      </c>
    </row>
    <row r="21" spans="1:17" x14ac:dyDescent="0.25">
      <c r="H21" t="s">
        <v>35</v>
      </c>
      <c r="I21" t="s">
        <v>36</v>
      </c>
    </row>
    <row r="22" spans="1:17" x14ac:dyDescent="0.25">
      <c r="H22" t="s">
        <v>37</v>
      </c>
      <c r="I22" t="s">
        <v>38</v>
      </c>
    </row>
    <row r="23" spans="1:17" x14ac:dyDescent="0.25">
      <c r="H23" t="s">
        <v>39</v>
      </c>
      <c r="I23" t="s">
        <v>40</v>
      </c>
    </row>
    <row r="25" spans="1:17" ht="14.4" x14ac:dyDescent="0.3">
      <c r="H25" s="27" t="s">
        <v>45</v>
      </c>
    </row>
    <row r="27" spans="1:17" x14ac:dyDescent="0.25">
      <c r="H27" s="21" t="s">
        <v>15</v>
      </c>
      <c r="I27" s="22" t="s">
        <v>14</v>
      </c>
      <c r="J27" s="22">
        <v>5895</v>
      </c>
      <c r="K27" s="22">
        <v>8152</v>
      </c>
      <c r="L27" s="22">
        <v>144</v>
      </c>
      <c r="M27" s="23">
        <f>rhoAVGAS*L27</f>
        <v>865.43999999999994</v>
      </c>
      <c r="N27" s="24">
        <f>M27/K27</f>
        <v>0.10616290480863591</v>
      </c>
      <c r="O27" s="23">
        <v>770</v>
      </c>
      <c r="P27" s="25" t="s">
        <v>18</v>
      </c>
      <c r="Q27" s="13"/>
    </row>
    <row r="38" spans="8:9" x14ac:dyDescent="0.25">
      <c r="H38" t="s">
        <v>35</v>
      </c>
      <c r="I38" t="s">
        <v>42</v>
      </c>
    </row>
    <row r="39" spans="8:9" x14ac:dyDescent="0.25">
      <c r="H39" t="s">
        <v>37</v>
      </c>
      <c r="I39" t="s">
        <v>41</v>
      </c>
    </row>
    <row r="40" spans="8:9" x14ac:dyDescent="0.25">
      <c r="H40" t="s">
        <v>39</v>
      </c>
      <c r="I40" t="s">
        <v>40</v>
      </c>
    </row>
  </sheetData>
  <phoneticPr fontId="11" type="noConversion"/>
  <hyperlinks>
    <hyperlink ref="K10" r:id="rId1" xr:uid="{F99ADC3A-C6A2-469D-B2F9-15FFEC80EA73}"/>
    <hyperlink ref="K11" r:id="rId2" xr:uid="{9543D44A-8B47-4392-878D-FA63E0D1C179}"/>
    <hyperlink ref="K12" r:id="rId3" xr:uid="{316EBF78-6467-4854-BA1E-E72A98EBA79D}"/>
    <hyperlink ref="K13" r:id="rId4" xr:uid="{74FAD6C4-152D-4F69-AD06-2E1B3E2F9936}"/>
    <hyperlink ref="K14" r:id="rId5" xr:uid="{74ADE0EE-D4FA-4674-873D-BAB3116D9190}"/>
    <hyperlink ref="K15" r:id="rId6" xr:uid="{FB3AF2F5-D4F8-423D-B499-639EDD774871}"/>
    <hyperlink ref="P27" r:id="rId7" xr:uid="{868F26F3-9C32-4D30-B622-EB4355F42EBD}"/>
    <hyperlink ref="K18" r:id="rId8" xr:uid="{586FD3E7-7545-4E70-917C-CF1C6FD03F84}"/>
    <hyperlink ref="K17" r:id="rId9" xr:uid="{339D9FAF-9AFE-44D6-9B04-867964C09264}"/>
    <hyperlink ref="L10" r:id="rId10" xr:uid="{12F749F9-C8B9-468E-8724-F6269C471929}"/>
    <hyperlink ref="L11" r:id="rId11" xr:uid="{E4EF1A20-35CE-49BC-AB80-B55258C9084D}"/>
    <hyperlink ref="L13" r:id="rId12" location="v=onepage&amp;q=hellcat%20%20range%20without%20drop%20tanks&amp;f=false" xr:uid="{D8ABBFE5-F0FC-4351-A720-509C1CD5D800}"/>
    <hyperlink ref="K16" r:id="rId13" xr:uid="{882BAB29-319E-42C9-8086-3608950F2F43}"/>
    <hyperlink ref="L14" r:id="rId14" xr:uid="{0B342170-5D1E-4D52-A697-14B3B638E75E}"/>
    <hyperlink ref="L16" r:id="rId15" xr:uid="{4EE24841-68EB-4728-B0EB-E7ABC0CEDD72}"/>
    <hyperlink ref="L12" r:id="rId16" location="v=onepage&amp;q=p-51D%20range%20without%20drop%20tanks&amp;f=false" xr:uid="{B168964F-A327-40E3-BBFF-41206969C47E}"/>
    <hyperlink ref="M13" r:id="rId17" xr:uid="{8F2EAB53-F867-4652-A76B-18DAA70268DB}"/>
    <hyperlink ref="L15" r:id="rId18" xr:uid="{52DDF9F2-BD81-4257-B4BA-B3FF61D5F8A0}"/>
    <hyperlink ref="M14" r:id="rId19" xr:uid="{63C6C762-F13E-4985-8B37-6994CB9CEFE8}"/>
  </hyperlinks>
  <pageMargins left="0.7" right="0.7" top="0.75" bottom="0.75" header="0.3" footer="0.3"/>
  <pageSetup orientation="portrait" horizontalDpi="4294967295" verticalDpi="4294967295" r:id="rId20"/>
  <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FuelFraction</vt:lpstr>
      <vt:lpstr>rhoAVGAS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2019-01-24T15:32:01Z</dcterms:created>
  <dcterms:modified xsi:type="dcterms:W3CDTF">2020-03-22T14:50:06Z</dcterms:modified>
</cp:coreProperties>
</file>