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AirGun\"/>
    </mc:Choice>
  </mc:AlternateContent>
  <xr:revisionPtr revIDLastSave="0" documentId="13_ncr:1_{957CC718-5563-430C-99B9-46FF815E0B6D}" xr6:coauthVersionLast="46" xr6:coauthVersionMax="46" xr10:uidLastSave="{00000000-0000-0000-0000-000000000000}"/>
  <bookViews>
    <workbookView xWindow="-108" yWindow="-108" windowWidth="23256" windowHeight="12576" xr2:uid="{697DA3AC-F040-44A9-93E5-DC0770B100C7}"/>
  </bookViews>
  <sheets>
    <sheet name="Ballistic_Coefficients" sheetId="1" r:id="rId1"/>
  </sheets>
  <definedNames>
    <definedName name="ExternalData_1" localSheetId="0" hidden="1">Ballistic_Coefficients!$C$5:$G$185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allistic_Coefficients_2719a29b-aba7-474c-be91-7527de67ad40" name="Ballistic_Coefficients" connection="Query - Ballistic_Coefficients"/>
          <x15:modelTable id="Query1_7ee7146c-857a-4353-8792-b0d0bccd5b04" name="Query1" connection="Query - PQ_Functon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N30" i="1" a="1"/>
  <c r="N30" i="1" s="1"/>
  <c r="I5" i="1" a="1"/>
  <c r="I5" i="1" s="1"/>
  <c r="I6" i="1" s="1" a="1"/>
  <c r="I6" i="1" s="1"/>
  <c r="O7" i="1" s="1"/>
  <c r="N10" i="1" a="1"/>
  <c r="N10" i="1" s="1"/>
  <c r="O5" i="1"/>
  <c r="Z3" i="1" s="1"/>
  <c r="J6" i="1" l="1" a="1"/>
  <c r="J6" i="1" s="1"/>
  <c r="L6" i="1" a="1"/>
  <c r="L6" i="1" s="1"/>
  <c r="K6" i="1" a="1"/>
  <c r="K6" i="1" s="1"/>
  <c r="O25" i="1"/>
  <c r="Z24" i="1" s="1"/>
  <c r="O10" i="1" a="1"/>
  <c r="O10" i="1" s="1"/>
  <c r="O6" i="1"/>
  <c r="O30" i="1" l="1" a="1"/>
  <c r="O30" i="1" s="1"/>
  <c r="O27" i="1"/>
  <c r="O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A0F109-7EA6-4C7B-A493-1B17592F9CC2}" keepAlive="1" name="ModelConnection_ExternalData_1" description="Data Model" type="5" refreshedVersion="6" minRefreshableVersion="5" saveData="1">
    <dbPr connection="Data Model Connection" command="Ballistic_Coefficient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C1D37162-F63C-4332-A334-B09FE176CD10}" name="Query - Ballistic_Coefficients" description="Connection to the 'Ballistic_Coefficients' query in the workbook." type="100" refreshedVersion="6" minRefreshableVersion="5">
    <extLst>
      <ext xmlns:x15="http://schemas.microsoft.com/office/spreadsheetml/2010/11/main" uri="{DE250136-89BD-433C-8126-D09CA5730AF9}">
        <x15:connection id="226b55b6-05a4-4294-95fe-fcc61e23c01b"/>
      </ext>
    </extLst>
  </connection>
  <connection id="3" xr16:uid="{42277DD7-C387-4E53-A368-C3A01CAE53F2}" name="Query - PQ_Functons" description="Connection to the 'PQ_Functons' query in the workbook." type="100" refreshedVersion="6" minRefreshableVersion="5">
    <extLst>
      <ext xmlns:x15="http://schemas.microsoft.com/office/spreadsheetml/2010/11/main" uri="{DE250136-89BD-433C-8126-D09CA5730AF9}">
        <x15:connection id="dafbb87f-3765-483d-931c-9216182a3fc9">
          <x15:oledbPr connection="Provider=Microsoft.Mashup.OleDb.1;Data Source=$Workbook$;Location=PQ_Functons;Extended Properties=&quot;&quot;">
            <x15:dbTables>
              <x15:dbTable name="PQ_Functons"/>
            </x15:dbTables>
          </x15:oledbPr>
        </x15:connection>
      </ext>
    </extLst>
  </connection>
  <connection id="4" xr16:uid="{589FCF12-D8AA-4C60-ABCF-0881D822DB08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<sst xmlns="http://schemas.openxmlformats.org/spreadsheetml/2006/main" count="207" uniqueCount="141">
  <si>
    <t>Nominal_Diameter</t>
  </si>
  <si>
    <t>VendorAndModel</t>
  </si>
  <si>
    <t>Mass_Grams</t>
  </si>
  <si>
    <t>Mass_Grains</t>
  </si>
  <si>
    <t>Ballistic_Coefficient</t>
  </si>
  <si>
    <t xml:space="preserve">					Air Arms Field Diabolo</t>
  </si>
  <si>
    <t xml:space="preserve">				BB</t>
  </si>
  <si>
    <t xml:space="preserve">				Beeman Bearcub</t>
  </si>
  <si>
    <t xml:space="preserve">				Beeman Crow Magnum</t>
  </si>
  <si>
    <t xml:space="preserve">				Beeman FTS</t>
  </si>
  <si>
    <t xml:space="preserve">				Beeman H&amp;N Match</t>
  </si>
  <si>
    <t xml:space="preserve">				Beeman H&amp;N Match HS</t>
  </si>
  <si>
    <t xml:space="preserve">				Beeman Kodiak</t>
  </si>
  <si>
    <t xml:space="preserve">				Beeman Kodiak Match</t>
  </si>
  <si>
    <t xml:space="preserve">				Beeman Laser</t>
  </si>
  <si>
    <t xml:space="preserve">				Beeman Laser Sport</t>
  </si>
  <si>
    <t xml:space="preserve">				Beeman Perfect Rounds</t>
  </si>
  <si>
    <t xml:space="preserve">				Beeman Ram Jet</t>
  </si>
  <si>
    <t xml:space="preserve">				Beeman Silver Ace</t>
  </si>
  <si>
    <t xml:space="preserve">				Beeman Silver Arrow</t>
  </si>
  <si>
    <t xml:space="preserve">				Beeman Silver Bear</t>
  </si>
  <si>
    <t xml:space="preserve">				Beeman Silver Jet</t>
  </si>
  <si>
    <t xml:space="preserve">				Beeman Silver Sting</t>
  </si>
  <si>
    <t xml:space="preserve">				Beeman Trophy</t>
  </si>
  <si>
    <t xml:space="preserve">				Benj Sheridan Diablo</t>
  </si>
  <si>
    <t xml:space="preserve">				Bisley Long Range Gold</t>
  </si>
  <si>
    <t xml:space="preserve">				Bisley Magnum</t>
  </si>
  <si>
    <t xml:space="preserve">				Bisley Pest Control</t>
  </si>
  <si>
    <t xml:space="preserve">				Bisley Premier</t>
  </si>
  <si>
    <t xml:space="preserve">				Bisley Superfield</t>
  </si>
  <si>
    <t xml:space="preserve">				BSA Elite</t>
  </si>
  <si>
    <t xml:space="preserve">				BSA Excalibur</t>
  </si>
  <si>
    <t xml:space="preserve">				BSA Lazapell</t>
  </si>
  <si>
    <t xml:space="preserve">				BSA Storm</t>
  </si>
  <si>
    <t xml:space="preserve">				Crosman Accupell</t>
  </si>
  <si>
    <t xml:space="preserve">				Crosman Copperhead Pointed</t>
  </si>
  <si>
    <t xml:space="preserve">				Crosman Copperhead Wadcutter</t>
  </si>
  <si>
    <t xml:space="preserve">				Crosman Destroyer</t>
  </si>
  <si>
    <t xml:space="preserve">				Crosman Hollow Point</t>
  </si>
  <si>
    <t xml:space="preserve">				Crosman Premier</t>
  </si>
  <si>
    <t xml:space="preserve">				Crosman Premier Heavy</t>
  </si>
  <si>
    <t xml:space="preserve">				Crosman Premier Lites</t>
  </si>
  <si>
    <t xml:space="preserve">				Daystate FT</t>
  </si>
  <si>
    <t xml:space="preserve">				Daystate FT Heavy</t>
  </si>
  <si>
    <t xml:space="preserve">				Daystate Range Master</t>
  </si>
  <si>
    <t xml:space="preserve">				Daystate Select</t>
  </si>
  <si>
    <t xml:space="preserve">				Defiant</t>
  </si>
  <si>
    <t xml:space="preserve">				Defiant Precision</t>
  </si>
  <si>
    <t xml:space="preserve">				Dynamic PCP1</t>
  </si>
  <si>
    <t xml:space="preserve">				Dynamic PPP1</t>
  </si>
  <si>
    <t xml:space="preserve">				Dynamic SN1</t>
  </si>
  <si>
    <t xml:space="preserve">				Dynamic Terminator</t>
  </si>
  <si>
    <t xml:space="preserve">				Dynamic TN1</t>
  </si>
  <si>
    <t xml:space="preserve">				Eley Wasp</t>
  </si>
  <si>
    <t xml:space="preserve">				Exterminator</t>
  </si>
  <si>
    <t xml:space="preserve">				Gamo Magnum</t>
  </si>
  <si>
    <t xml:space="preserve">				H &amp; N Baracuda</t>
  </si>
  <si>
    <t xml:space="preserve">				H &amp; N Baracuda Match</t>
  </si>
  <si>
    <t xml:space="preserve">				H &amp; N Crow Magnum</t>
  </si>
  <si>
    <t xml:space="preserve">				H &amp; N Diabolo Sport</t>
  </si>
  <si>
    <t xml:space="preserve">				H &amp; N Field Target &amp; Trophy</t>
  </si>
  <si>
    <t xml:space="preserve">				H &amp; N Hollow Point</t>
  </si>
  <si>
    <t xml:space="preserve">				H &amp; N Silver Point</t>
  </si>
  <si>
    <t xml:space="preserve">				H &amp; N Spitz, geriffelt</t>
  </si>
  <si>
    <t xml:space="preserve">				JSB Exact</t>
  </si>
  <si>
    <t xml:space="preserve">				JSB Exact Express</t>
  </si>
  <si>
    <t xml:space="preserve">				JSB Exact Heavy</t>
  </si>
  <si>
    <t xml:space="preserve">				Logun Penetrator</t>
  </si>
  <si>
    <t xml:space="preserve">				Marksman Dome</t>
  </si>
  <si>
    <t xml:space="preserve">				Marksman FTS</t>
  </si>
  <si>
    <t xml:space="preserve">				RWS Club</t>
  </si>
  <si>
    <t xml:space="preserve">				RWS CO2</t>
  </si>
  <si>
    <t xml:space="preserve">				RWS Geco</t>
  </si>
  <si>
    <t xml:space="preserve">				RWS Hobby</t>
  </si>
  <si>
    <t xml:space="preserve">				RWS Hollowpoint</t>
  </si>
  <si>
    <t xml:space="preserve">				RWS Meisterkugeln</t>
  </si>
  <si>
    <t xml:space="preserve">				RWS Meisterkugen Pistol</t>
  </si>
  <si>
    <t xml:space="preserve">				RWS R10 Heavy</t>
  </si>
  <si>
    <t xml:space="preserve">				RWS R10 Light</t>
  </si>
  <si>
    <t xml:space="preserve">				RWS Super Mag</t>
  </si>
  <si>
    <t xml:space="preserve">				RWS Superdome</t>
  </si>
  <si>
    <t xml:space="preserve">				RWS Superpoint</t>
  </si>
  <si>
    <t xml:space="preserve">				TechForce Dome (Chinese)</t>
  </si>
  <si>
    <t xml:space="preserve">				TechForce Wadcutter (Chinese)</t>
  </si>
  <si>
    <t xml:space="preserve">				Webley Lazadome</t>
  </si>
  <si>
    <t xml:space="preserve">					Beeman Crow Magnum</t>
  </si>
  <si>
    <t xml:space="preserve">				Benj Sheridan Cylindrical</t>
  </si>
  <si>
    <t xml:space="preserve">				Air Arms Field Diabolo</t>
  </si>
  <si>
    <t xml:space="preserve">				Air Arms Hunter</t>
  </si>
  <si>
    <t xml:space="preserve">				Beeman Field Target Special</t>
  </si>
  <si>
    <t xml:space="preserve">				Bisley Practice</t>
  </si>
  <si>
    <t xml:space="preserve">				Challenger Orient Express</t>
  </si>
  <si>
    <t xml:space="preserve">				Crosman Pointed</t>
  </si>
  <si>
    <t xml:space="preserve">				Crosman Powapell</t>
  </si>
  <si>
    <t xml:space="preserve">				Crosman Verminpell</t>
  </si>
  <si>
    <t xml:space="preserve">				Defiant (M)</t>
  </si>
  <si>
    <t xml:space="preserve">				Dynamic SN2</t>
  </si>
  <si>
    <t xml:space="preserve">				Dynamic XP2</t>
  </si>
  <si>
    <t xml:space="preserve">				Eley Magnum</t>
  </si>
  <si>
    <t xml:space="preserve">				Exterminator 16gn</t>
  </si>
  <si>
    <t xml:space="preserve">				Exterminator 20.5gn</t>
  </si>
  <si>
    <t xml:space="preserve">				H &amp; N Barracuda</t>
  </si>
  <si>
    <t xml:space="preserve">				JSB - AofAZ Pointed</t>
  </si>
  <si>
    <t xml:space="preserve">				JSB - Daystate FT</t>
  </si>
  <si>
    <t xml:space="preserve">				JSB Jumbo Exact</t>
  </si>
  <si>
    <t xml:space="preserve">				JSB Jumbo Exact Heavy</t>
  </si>
  <si>
    <t xml:space="preserve">				RWS Eun Jin</t>
  </si>
  <si>
    <t xml:space="preserve">				RWS Super Hollow Point</t>
  </si>
  <si>
    <t xml:space="preserve">				RWS Super Point Extra</t>
  </si>
  <si>
    <t xml:space="preserve">				RWS Superfield</t>
  </si>
  <si>
    <t xml:space="preserve">				RWS Supermag</t>
  </si>
  <si>
    <t xml:space="preserve">				Superdome</t>
  </si>
  <si>
    <t xml:space="preserve">				Webley Lazapell</t>
  </si>
  <si>
    <t xml:space="preserve">				Webley Mosquito</t>
  </si>
  <si>
    <t xml:space="preserve">				Webley Mosquito Express</t>
  </si>
  <si>
    <t xml:space="preserve">				Webley Venom Extreme</t>
  </si>
  <si>
    <t xml:space="preserve">				Weihrauch Field Target</t>
  </si>
  <si>
    <t xml:space="preserve">				BSA Pylarm</t>
  </si>
  <si>
    <t xml:space="preserve">				Dai Sung</t>
  </si>
  <si>
    <t xml:space="preserve">				EunJin</t>
  </si>
  <si>
    <t xml:space="preserve">				H&amp;N Barcauda</t>
  </si>
  <si>
    <t xml:space="preserve">				H&amp;N Field target Trophy</t>
  </si>
  <si>
    <t xml:space="preserve">				H&amp;N Sport Baracuda</t>
  </si>
  <si>
    <t xml:space="preserve">				JSB King</t>
  </si>
  <si>
    <t xml:space="preserve">				Milbro Rhino</t>
  </si>
  <si>
    <t>Min</t>
  </si>
  <si>
    <t>Max</t>
  </si>
  <si>
    <t>Bins</t>
  </si>
  <si>
    <t>N</t>
  </si>
  <si>
    <t>Chart Title</t>
  </si>
  <si>
    <t>X-Axis</t>
  </si>
  <si>
    <t>Ballistic Coefficients of 0.22 Air Gun Projectiles</t>
  </si>
  <si>
    <t>Bin (Width = 0.003)</t>
  </si>
  <si>
    <t>Freq %</t>
  </si>
  <si>
    <t>Projectile Diameters</t>
  </si>
  <si>
    <t>FROM:</t>
  </si>
  <si>
    <t>SUBJECT:</t>
  </si>
  <si>
    <t>DATE:</t>
  </si>
  <si>
    <t>Mark Biegert</t>
  </si>
  <si>
    <t>Air Gun Ballistic Projectiles</t>
  </si>
  <si>
    <t>Ballistic Coefficients of 0.177 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</si>
</sst>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4A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2" xfId="0" applyFont="1" applyBorder="1"/>
    <xf numFmtId="0" fontId="2" fillId="2" borderId="5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2" fillId="3" borderId="8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4" xfId="0" applyFont="1" applyBorder="1"/>
    <xf numFmtId="0" fontId="1" fillId="0" borderId="1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7" xfId="0" applyFont="1" applyBorder="1"/>
    <xf numFmtId="0" fontId="2" fillId="4" borderId="0" xfId="0" applyFont="1" applyFill="1"/>
    <xf numFmtId="0" fontId="1" fillId="3" borderId="0" xfId="0" applyFont="1" applyFill="1"/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0" formatCode="General"/>
    </dxf>
  </dxfs>
  <tableStyles count="1" defaultTableStyle="TableStyleMedium2" defaultPivotStyle="PivotStyleLight16">
    <tableStyle name="Invisible" pivot="0" table="0" count="0" xr9:uid="{1EBE41EA-D04B-4C1F-B27D-A695057F7F9A}"/>
  </tableStyles>
  <colors>
    <mruColors>
      <color rgb="FFFFE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onnections" Target="connections.xml"/><Relationship Id="rId7" Type="http://schemas.openxmlformats.org/officeDocument/2006/relationships/powerPivotData" Target="model/item.data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Ballistic_Coefficients!$S$3</c:f>
          <c:strCache>
            <c:ptCount val="1"/>
            <c:pt idx="0">
              <c:v>Ballistic Coefficients of 0.177 BBs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olas" panose="020B060902020403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Ballistic_Coefficients!$N$10:$N$21</c:f>
              <c:numCache>
                <c:formatCode>General</c:formatCode>
                <c:ptCount val="12"/>
                <c:pt idx="0">
                  <c:v>6.0000000000000001E-3</c:v>
                </c:pt>
                <c:pt idx="1">
                  <c:v>9.0000000000000011E-3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1.7999999999999999E-2</c:v>
                </c:pt>
                <c:pt idx="5">
                  <c:v>2.0999999999999998E-2</c:v>
                </c:pt>
                <c:pt idx="6">
                  <c:v>2.3999999999999997E-2</c:v>
                </c:pt>
                <c:pt idx="7">
                  <c:v>2.6999999999999996E-2</c:v>
                </c:pt>
                <c:pt idx="8">
                  <c:v>2.9999999999999995E-2</c:v>
                </c:pt>
                <c:pt idx="9">
                  <c:v>3.2999999999999995E-2</c:v>
                </c:pt>
                <c:pt idx="10">
                  <c:v>3.5999999999999997E-2</c:v>
                </c:pt>
                <c:pt idx="11">
                  <c:v>3.9E-2</c:v>
                </c:pt>
              </c:numCache>
            </c:numRef>
          </c:cat>
          <c:val>
            <c:numRef>
              <c:f>Ballistic_Coefficients!$O$10:$O$21</c:f>
              <c:numCache>
                <c:formatCode>General</c:formatCode>
                <c:ptCount val="12"/>
                <c:pt idx="0">
                  <c:v>0</c:v>
                </c:pt>
                <c:pt idx="1">
                  <c:v>2.5000000000000001E-2</c:v>
                </c:pt>
                <c:pt idx="2">
                  <c:v>0.35</c:v>
                </c:pt>
                <c:pt idx="3">
                  <c:v>0.125</c:v>
                </c:pt>
                <c:pt idx="4">
                  <c:v>0.1125</c:v>
                </c:pt>
                <c:pt idx="5">
                  <c:v>0.13750000000000001</c:v>
                </c:pt>
                <c:pt idx="6">
                  <c:v>0.13750000000000001</c:v>
                </c:pt>
                <c:pt idx="7">
                  <c:v>7.4999999999999997E-2</c:v>
                </c:pt>
                <c:pt idx="8">
                  <c:v>1.2500000000000001E-2</c:v>
                </c:pt>
                <c:pt idx="9">
                  <c:v>1.2500000000000001E-2</c:v>
                </c:pt>
                <c:pt idx="10">
                  <c:v>1.2500000000000001E-2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384-A4CB-7912B029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32613183"/>
        <c:axId val="632613599"/>
      </c:barChart>
      <c:catAx>
        <c:axId val="632613183"/>
        <c:scaling>
          <c:orientation val="minMax"/>
        </c:scaling>
        <c:delete val="0"/>
        <c:axPos val="b"/>
        <c:title>
          <c:tx>
            <c:strRef>
              <c:f>Ballistic_Coefficients!$S$4</c:f>
              <c:strCache>
                <c:ptCount val="1"/>
                <c:pt idx="0">
                  <c:v>Bin (Width = 0.003)</c:v>
                </c:pt>
              </c:strCache>
            </c:strRef>
          </c:tx>
          <c:layout>
            <c:manualLayout>
              <c:xMode val="edge"/>
              <c:yMode val="edge"/>
              <c:x val="0.35694444444444445"/>
              <c:y val="0.9087499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632613599"/>
        <c:crosses val="autoZero"/>
        <c:auto val="1"/>
        <c:lblAlgn val="ctr"/>
        <c:lblOffset val="100"/>
        <c:noMultiLvlLbl val="0"/>
      </c:catAx>
      <c:valAx>
        <c:axId val="6326135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3261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Ballistic_Coefficients!$S$23</c:f>
          <c:strCache>
            <c:ptCount val="1"/>
            <c:pt idx="0">
              <c:v>Ballistic Coefficients of 0.22 Air Gun Projectiles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olas" panose="020B060902020403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Ballistic_Coefficients!$N$30:$N$43</c:f>
              <c:numCache>
                <c:formatCode>General</c:formatCode>
                <c:ptCount val="14"/>
                <c:pt idx="0">
                  <c:v>6.0000000000000001E-3</c:v>
                </c:pt>
                <c:pt idx="1">
                  <c:v>9.0000000000000011E-3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1.7999999999999999E-2</c:v>
                </c:pt>
                <c:pt idx="5">
                  <c:v>2.0999999999999998E-2</c:v>
                </c:pt>
                <c:pt idx="6">
                  <c:v>2.3999999999999997E-2</c:v>
                </c:pt>
                <c:pt idx="7">
                  <c:v>2.6999999999999996E-2</c:v>
                </c:pt>
                <c:pt idx="8">
                  <c:v>2.9999999999999995E-2</c:v>
                </c:pt>
                <c:pt idx="9">
                  <c:v>3.2999999999999995E-2</c:v>
                </c:pt>
                <c:pt idx="10">
                  <c:v>3.5999999999999997E-2</c:v>
                </c:pt>
                <c:pt idx="11">
                  <c:v>3.9E-2</c:v>
                </c:pt>
                <c:pt idx="12">
                  <c:v>4.2000000000000003E-2</c:v>
                </c:pt>
                <c:pt idx="13">
                  <c:v>4.5000000000000005E-2</c:v>
                </c:pt>
              </c:numCache>
            </c:numRef>
          </c:cat>
          <c:val>
            <c:numRef>
              <c:f>Ballistic_Coefficients!$O$30:$O$43</c:f>
              <c:numCache>
                <c:formatCode>General</c:formatCode>
                <c:ptCount val="14"/>
                <c:pt idx="0">
                  <c:v>0</c:v>
                </c:pt>
                <c:pt idx="1">
                  <c:v>1.5151515151515152E-2</c:v>
                </c:pt>
                <c:pt idx="2">
                  <c:v>0.21212121212121213</c:v>
                </c:pt>
                <c:pt idx="3">
                  <c:v>0.15151515151515152</c:v>
                </c:pt>
                <c:pt idx="4">
                  <c:v>7.575757575757576E-2</c:v>
                </c:pt>
                <c:pt idx="5">
                  <c:v>9.0909090909090912E-2</c:v>
                </c:pt>
                <c:pt idx="6">
                  <c:v>6.0606060606060608E-2</c:v>
                </c:pt>
                <c:pt idx="7">
                  <c:v>9.0909090909090912E-2</c:v>
                </c:pt>
                <c:pt idx="8">
                  <c:v>0.13636363636363635</c:v>
                </c:pt>
                <c:pt idx="9">
                  <c:v>9.0909090909090912E-2</c:v>
                </c:pt>
                <c:pt idx="10">
                  <c:v>6.0606060606060608E-2</c:v>
                </c:pt>
                <c:pt idx="11">
                  <c:v>0</c:v>
                </c:pt>
                <c:pt idx="12">
                  <c:v>0</c:v>
                </c:pt>
                <c:pt idx="13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0F7-BD8B-AC97A4F4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32613183"/>
        <c:axId val="632613599"/>
      </c:barChart>
      <c:catAx>
        <c:axId val="632613183"/>
        <c:scaling>
          <c:orientation val="minMax"/>
        </c:scaling>
        <c:delete val="0"/>
        <c:axPos val="b"/>
        <c:title>
          <c:tx>
            <c:strRef>
              <c:f>Ballistic_Coefficients!$S$4</c:f>
              <c:strCache>
                <c:ptCount val="1"/>
                <c:pt idx="0">
                  <c:v>Bin (Width = 0.003)</c:v>
                </c:pt>
              </c:strCache>
            </c:strRef>
          </c:tx>
          <c:layout>
            <c:manualLayout>
              <c:xMode val="edge"/>
              <c:yMode val="edge"/>
              <c:x val="0.35694444444444445"/>
              <c:y val="0.9087499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632613599"/>
        <c:crosses val="autoZero"/>
        <c:auto val="1"/>
        <c:lblAlgn val="ctr"/>
        <c:lblOffset val="100"/>
        <c:noMultiLvlLbl val="0"/>
      </c:catAx>
      <c:valAx>
        <c:axId val="6326135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3261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24</xdr:col>
      <xdr:colOff>304800</xdr:colOff>
      <xdr:row>20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5B426CD-66D0-4787-B3ED-AD90C96C9D99}"/>
            </a:ext>
          </a:extLst>
        </xdr:cNvPr>
        <xdr:cNvGrpSpPr/>
      </xdr:nvGrpSpPr>
      <xdr:grpSpPr>
        <a:xfrm>
          <a:off x="14607540" y="922020"/>
          <a:ext cx="4876800" cy="2766060"/>
          <a:chOff x="14089380" y="739140"/>
          <a:chExt cx="4876800" cy="2750820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8310DC2-C63B-479F-B9D2-54E605735315}"/>
              </a:ext>
            </a:extLst>
          </xdr:cNvPr>
          <xdr:cNvGraphicFramePr/>
        </xdr:nvGraphicFramePr>
        <xdr:xfrm>
          <a:off x="14089380" y="739140"/>
          <a:ext cx="4876800" cy="27508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Z$3">
        <xdr:nvSpPr>
          <xdr:cNvPr id="8" name="TextBox 7">
            <a:extLst>
              <a:ext uri="{FF2B5EF4-FFF2-40B4-BE49-F238E27FC236}">
                <a16:creationId xmlns:a16="http://schemas.microsoft.com/office/drawing/2014/main" id="{D6A43762-DA51-48AC-85B4-14524A27F909}"/>
              </a:ext>
            </a:extLst>
          </xdr:cNvPr>
          <xdr:cNvSpPr txBox="1"/>
        </xdr:nvSpPr>
        <xdr:spPr>
          <a:xfrm>
            <a:off x="17838420" y="1196340"/>
            <a:ext cx="662940" cy="2514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932CD81-675F-44A8-ABD2-509D886AFDCC}" type="TxLink">
              <a:rPr lang="en-US" sz="1100" b="0" i="0" u="none" strike="noStrike">
                <a:solidFill>
                  <a:srgbClr val="000000"/>
                </a:solidFill>
                <a:latin typeface="Consolas"/>
              </a:rPr>
              <a:t>N = 80</a:t>
            </a:fld>
            <a:endParaRPr lang="en-US" sz="1100"/>
          </a:p>
        </xdr:txBody>
      </xdr:sp>
    </xdr:grpSp>
    <xdr:clientData/>
  </xdr:twoCellAnchor>
  <xdr:twoCellAnchor>
    <xdr:from>
      <xdr:col>17</xdr:col>
      <xdr:colOff>7620</xdr:colOff>
      <xdr:row>24</xdr:row>
      <xdr:rowOff>45720</xdr:rowOff>
    </xdr:from>
    <xdr:to>
      <xdr:col>26</xdr:col>
      <xdr:colOff>7620</xdr:colOff>
      <xdr:row>39</xdr:row>
      <xdr:rowOff>38100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B1F9A7C-4302-4C60-9F26-42C2F6D5095B}"/>
            </a:ext>
          </a:extLst>
        </xdr:cNvPr>
        <xdr:cNvGrpSpPr/>
      </xdr:nvGrpSpPr>
      <xdr:grpSpPr>
        <a:xfrm>
          <a:off x="14615160" y="4465320"/>
          <a:ext cx="5791200" cy="2766060"/>
          <a:chOff x="14089380" y="4244340"/>
          <a:chExt cx="5791200" cy="275082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BD70E24-D8CB-4178-8F1D-1FFFEE579F78}"/>
              </a:ext>
            </a:extLst>
          </xdr:cNvPr>
          <xdr:cNvGraphicFramePr>
            <a:graphicFrameLocks/>
          </xdr:cNvGraphicFramePr>
        </xdr:nvGraphicFramePr>
        <xdr:xfrm>
          <a:off x="14089380" y="4244340"/>
          <a:ext cx="5791200" cy="27508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Z$24">
        <xdr:nvSpPr>
          <xdr:cNvPr id="10" name="TextBox 9">
            <a:extLst>
              <a:ext uri="{FF2B5EF4-FFF2-40B4-BE49-F238E27FC236}">
                <a16:creationId xmlns:a16="http://schemas.microsoft.com/office/drawing/2014/main" id="{398C0EB0-DAEF-4BA6-9A3F-F8836AEDBC35}"/>
              </a:ext>
            </a:extLst>
          </xdr:cNvPr>
          <xdr:cNvSpPr txBox="1"/>
        </xdr:nvSpPr>
        <xdr:spPr>
          <a:xfrm>
            <a:off x="18585180" y="4846320"/>
            <a:ext cx="662940" cy="2514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1D0CF2E-A6A6-4A7A-B27A-34C7AFDC9A70}" type="TxLink">
              <a:rPr lang="en-US" sz="1100" b="0" i="0" u="none" strike="noStrike">
                <a:solidFill>
                  <a:srgbClr val="000000"/>
                </a:solidFill>
                <a:latin typeface="Consolas"/>
              </a:rPr>
              <a:t>N = 66</a:t>
            </a:fld>
            <a:endParaRPr lang="en-US" sz="1100"/>
          </a:p>
        </xdr:txBody>
      </xdr:sp>
    </xdr:grp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5C59B61F-D765-445D-B45D-EFA7ED34F056}" autoFormatId="16" applyNumberFormats="0" applyBorderFormats="0" applyFontFormats="0" applyPatternFormats="0" applyAlignmentFormats="0" applyWidthHeightFormats="0">
  <queryTableRefresh nextId="6">
    <queryTableFields count="5">
      <queryTableField id="1" name="Nominal_Diameter" tableColumnId="1"/>
      <queryTableField id="2" name="VendorAndModel" tableColumnId="2"/>
      <queryTableField id="3" name="Mass_Grams" tableColumnId="3"/>
      <queryTableField id="4" name="Mass_Grains" tableColumnId="4"/>
      <queryTableField id="5" name="Ballistic_Coefficient" tableColumnId="5"/>
    </queryTableFields>
  </queryTableRefresh>
  <extLst>
    <ext xmlns:x15="http://schemas.microsoft.com/office/spreadsheetml/2010/11/main" uri="{883FBD77-0823-4a55-B5E3-86C4891E6966}">
      <x15:queryTable sourceDataName="Query - Ballistic_Coefficient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211293-7534-487A-8A50-57E5CE3A067F}" name="Ballistic_Coefficients" displayName="Ballistic_Coefficients" ref="C5:G185" tableType="queryTable" totalsRowShown="0" headerRowDxfId="1" dataDxfId="0">
  <autoFilter ref="C5:G185" xr:uid="{16414AF5-3E76-4D11-A514-4EB025B833E9}"/>
  <tableColumns count="5">
    <tableColumn id="1" xr3:uid="{E86DE3A2-0DC7-4D5C-B0A8-F7BD396A9E12}" uniqueName="1" name="Nominal_Diameter" queryTableFieldId="1" dataDxfId="6"/>
    <tableColumn id="2" xr3:uid="{C2189CCC-74CD-4C33-B93C-21F08024D376}" uniqueName="2" name="VendorAndModel" queryTableFieldId="2" dataDxfId="5"/>
    <tableColumn id="3" xr3:uid="{D06EDA74-F6C7-4E01-A042-CAC7E9D36367}" uniqueName="3" name="Mass_Grams" queryTableFieldId="3" dataDxfId="4"/>
    <tableColumn id="4" xr3:uid="{AD41C402-5BF1-4612-9D89-659D10F2FB2F}" uniqueName="4" name="Mass_Grains" queryTableFieldId="4" dataDxfId="3"/>
    <tableColumn id="5" xr3:uid="{C626344D-89D4-4EFD-853D-0098A61C37F5}" uniqueName="5" name="Ballistic_Coefficient" queryTableFieldId="5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46E3-6453-4CA4-A284-0842FDA8C8AB}">
  <dimension ref="A1:Z185"/>
  <sheetViews>
    <sheetView showGridLines="0" tabSelected="1" topLeftCell="K1" workbookViewId="0">
      <selection activeCell="AA5" sqref="AA4:AA5"/>
    </sheetView>
  </sheetViews>
  <sheetFormatPr defaultRowHeight="14.4" x14ac:dyDescent="0.3"/>
  <cols>
    <col min="1" max="1" width="10.21875" style="1" customWidth="1"/>
    <col min="2" max="2" width="8.88671875" style="1"/>
    <col min="3" max="3" width="25.33203125" style="1" customWidth="1"/>
    <col min="4" max="4" width="32.21875" style="1" bestFit="1" customWidth="1"/>
    <col min="5" max="5" width="13.88671875" style="1" bestFit="1" customWidth="1"/>
    <col min="6" max="6" width="13.77734375" style="1" bestFit="1" customWidth="1"/>
    <col min="7" max="7" width="19.77734375" style="1" bestFit="1" customWidth="1"/>
    <col min="8" max="17" width="8.88671875" style="1"/>
    <col min="18" max="18" width="13.33203125" style="1" bestFit="1" customWidth="1"/>
    <col min="19" max="16384" width="8.88671875" style="1"/>
  </cols>
  <sheetData>
    <row r="1" spans="1:26" x14ac:dyDescent="0.3">
      <c r="A1" s="23" t="s">
        <v>135</v>
      </c>
      <c r="B1" s="24" t="s">
        <v>138</v>
      </c>
      <c r="C1" s="24"/>
      <c r="D1"/>
    </row>
    <row r="2" spans="1:26" x14ac:dyDescent="0.3">
      <c r="A2" s="23" t="s">
        <v>136</v>
      </c>
      <c r="B2" s="24" t="s">
        <v>139</v>
      </c>
      <c r="C2" s="24"/>
      <c r="D2"/>
    </row>
    <row r="3" spans="1:26" x14ac:dyDescent="0.3">
      <c r="A3" s="23" t="s">
        <v>137</v>
      </c>
      <c r="B3" s="24" t="str">
        <f>TEXT(DATE(2020, 12, 29), "dd-mmm-yyyy")</f>
        <v>29-Dec-2020</v>
      </c>
      <c r="C3" s="24"/>
      <c r="D3"/>
      <c r="R3" s="1" t="s">
        <v>129</v>
      </c>
      <c r="S3" s="1" t="s">
        <v>140</v>
      </c>
      <c r="Z3" s="1" t="str">
        <f>"N = "&amp;O5</f>
        <v>N = 80</v>
      </c>
    </row>
    <row r="4" spans="1:26" x14ac:dyDescent="0.3">
      <c r="I4" s="4" t="s">
        <v>134</v>
      </c>
      <c r="J4" s="5"/>
      <c r="K4" s="5"/>
      <c r="L4" s="6"/>
      <c r="R4" s="1" t="s">
        <v>130</v>
      </c>
      <c r="S4" s="1" t="s">
        <v>132</v>
      </c>
    </row>
    <row r="5" spans="1:26" ht="15" thickBot="1" x14ac:dyDescent="0.35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I5" s="7" cm="1">
        <f t="array" ref="I5:L5">TRANSPOSE(_xlfn.UNIQUE(Ballistic_Coefficients[Nominal_Diameter]))</f>
        <v>0.17699999999999999</v>
      </c>
      <c r="J5" s="8">
        <v>0.2</v>
      </c>
      <c r="K5" s="8">
        <v>0.22</v>
      </c>
      <c r="L5" s="9">
        <v>0.25</v>
      </c>
      <c r="N5" s="18" t="s">
        <v>128</v>
      </c>
      <c r="O5" s="19">
        <f>COUNTIF(Ballistic_Coefficients[Nominal_Diameter],0.177)</f>
        <v>80</v>
      </c>
    </row>
    <row r="6" spans="1:26" ht="15" thickTop="1" x14ac:dyDescent="0.3">
      <c r="C6" s="2">
        <v>0.17699999999999999</v>
      </c>
      <c r="D6" s="2" t="s">
        <v>67</v>
      </c>
      <c r="E6" s="1">
        <v>0.61599999999999999</v>
      </c>
      <c r="F6" s="1">
        <v>9.51</v>
      </c>
      <c r="G6" s="1">
        <v>3.3000000000000002E-2</v>
      </c>
      <c r="I6" s="10" cm="1">
        <f t="array" ref="I6:I85">_xlfn._xlws.FILTER($G$6:$G$185,$C$6:$C$185=I5)</f>
        <v>3.3000000000000002E-2</v>
      </c>
      <c r="J6" s="13" cm="1">
        <f t="array" ref="J6:J23">_xlfn._xlws.FILTER($G$6:$G$185,$C$6:$C$185=J5)</f>
        <v>1.7000000000000001E-2</v>
      </c>
      <c r="K6" s="10" cm="1">
        <f t="array" ref="K6:K71">_xlfn._xlws.FILTER($G$6:$G$185,$C$6:$C$185=K5)</f>
        <v>3.2000000000000001E-2</v>
      </c>
      <c r="L6" s="16" cm="1">
        <f t="array" ref="L6:L21">_xlfn._xlws.FILTER($G$6:$G$185,$C$6:$C$185=L5)</f>
        <v>1.0999999999999999E-2</v>
      </c>
      <c r="N6" s="20" t="s">
        <v>125</v>
      </c>
      <c r="O6" s="3">
        <f>MIN(_xlfn.ANCHORARRAY(I6))</f>
        <v>7.0000000000000001E-3</v>
      </c>
    </row>
    <row r="7" spans="1:26" x14ac:dyDescent="0.3">
      <c r="C7" s="2">
        <v>0.17699999999999999</v>
      </c>
      <c r="D7" s="2" t="s">
        <v>66</v>
      </c>
      <c r="E7" s="1">
        <v>0.66700000000000004</v>
      </c>
      <c r="F7" s="1">
        <v>10.29</v>
      </c>
      <c r="G7" s="1">
        <v>0.03</v>
      </c>
      <c r="I7" s="11">
        <v>0.03</v>
      </c>
      <c r="J7" s="14">
        <v>0.02</v>
      </c>
      <c r="K7" s="11">
        <v>2.3E-2</v>
      </c>
      <c r="L7" s="3">
        <v>1.2E-2</v>
      </c>
      <c r="N7" s="21" t="s">
        <v>126</v>
      </c>
      <c r="O7" s="17">
        <f>MAX(_xlfn.ANCHORARRAY(I6))</f>
        <v>3.3000000000000002E-2</v>
      </c>
    </row>
    <row r="8" spans="1:26" x14ac:dyDescent="0.3">
      <c r="C8" s="2">
        <v>0.17699999999999999</v>
      </c>
      <c r="D8" s="2" t="s">
        <v>35</v>
      </c>
      <c r="E8" s="1">
        <v>0.51200000000000001</v>
      </c>
      <c r="F8" s="1">
        <v>7.9</v>
      </c>
      <c r="G8" s="1">
        <v>2.8000000000000001E-2</v>
      </c>
      <c r="I8" s="11">
        <v>2.8000000000000001E-2</v>
      </c>
      <c r="J8" s="14">
        <v>1.6E-2</v>
      </c>
      <c r="K8" s="11">
        <v>2.3E-2</v>
      </c>
      <c r="L8" s="3">
        <v>3.6999999999999998E-2</v>
      </c>
    </row>
    <row r="9" spans="1:26" ht="15" thickBot="1" x14ac:dyDescent="0.35">
      <c r="C9" s="2">
        <v>0.17699999999999999</v>
      </c>
      <c r="D9" s="2" t="s">
        <v>54</v>
      </c>
      <c r="E9" s="1">
        <v>0.61599999999999999</v>
      </c>
      <c r="F9" s="1">
        <v>9.51</v>
      </c>
      <c r="G9" s="1">
        <v>2.5999999999999999E-2</v>
      </c>
      <c r="I9" s="11">
        <v>2.5999999999999999E-2</v>
      </c>
      <c r="J9" s="14">
        <v>2.5000000000000001E-2</v>
      </c>
      <c r="K9" s="11">
        <v>2.1999999999999999E-2</v>
      </c>
      <c r="L9" s="3">
        <v>3.6999999999999998E-2</v>
      </c>
      <c r="N9" s="18" t="s">
        <v>127</v>
      </c>
      <c r="O9" s="22" t="s">
        <v>133</v>
      </c>
    </row>
    <row r="10" spans="1:26" ht="15" thickTop="1" x14ac:dyDescent="0.3">
      <c r="C10" s="2">
        <v>0.17699999999999999</v>
      </c>
      <c r="D10" s="2" t="s">
        <v>40</v>
      </c>
      <c r="E10" s="1">
        <v>0.68</v>
      </c>
      <c r="F10" s="1">
        <v>10.49</v>
      </c>
      <c r="G10" s="1">
        <v>2.5000000000000001E-2</v>
      </c>
      <c r="I10" s="11">
        <v>2.5000000000000001E-2</v>
      </c>
      <c r="J10" s="14">
        <v>0.01</v>
      </c>
      <c r="K10" s="11">
        <v>1.6E-2</v>
      </c>
      <c r="L10" s="3">
        <v>1.2E-2</v>
      </c>
      <c r="N10" s="11" cm="1">
        <f t="array" ref="N10:N21">_xlfn.SEQUENCE(12,1,0.006,0.003)</f>
        <v>6.0000000000000001E-3</v>
      </c>
      <c r="O10" s="3" cm="1">
        <f t="array" ref="O10:O22">FREQUENCY(_xlfn.ANCHORARRAY(I6),_xlfn.ANCHORARRAY(N10))/$O$5</f>
        <v>0</v>
      </c>
    </row>
    <row r="11" spans="1:26" x14ac:dyDescent="0.3">
      <c r="C11" s="2">
        <v>0.17699999999999999</v>
      </c>
      <c r="D11" s="2" t="s">
        <v>13</v>
      </c>
      <c r="E11" s="1">
        <v>0.68700000000000006</v>
      </c>
      <c r="F11" s="1">
        <v>10.6</v>
      </c>
      <c r="G11" s="1">
        <v>2.4E-2</v>
      </c>
      <c r="I11" s="11">
        <v>2.4E-2</v>
      </c>
      <c r="J11" s="14">
        <v>1.0999999999999999E-2</v>
      </c>
      <c r="K11" s="11">
        <v>1.6E-2</v>
      </c>
      <c r="L11" s="3">
        <v>1.2999999999999999E-2</v>
      </c>
      <c r="N11" s="11">
        <v>9.0000000000000011E-3</v>
      </c>
      <c r="O11" s="3">
        <v>2.5000000000000001E-2</v>
      </c>
    </row>
    <row r="12" spans="1:26" x14ac:dyDescent="0.3">
      <c r="C12" s="2">
        <v>0.17699999999999999</v>
      </c>
      <c r="D12" s="2" t="s">
        <v>44</v>
      </c>
      <c r="E12" s="1">
        <v>0.55100000000000005</v>
      </c>
      <c r="F12" s="1">
        <v>8.5</v>
      </c>
      <c r="G12" s="1">
        <v>2.4E-2</v>
      </c>
      <c r="I12" s="11">
        <v>2.4E-2</v>
      </c>
      <c r="J12" s="14">
        <v>1.2999999999999999E-2</v>
      </c>
      <c r="K12" s="11">
        <v>1.0999999999999999E-2</v>
      </c>
      <c r="L12" s="3">
        <v>1.4999999999999999E-2</v>
      </c>
      <c r="N12" s="11">
        <v>1.2E-2</v>
      </c>
      <c r="O12" s="3">
        <v>0.35</v>
      </c>
    </row>
    <row r="13" spans="1:26" x14ac:dyDescent="0.3">
      <c r="C13" s="2">
        <v>0.17699999999999999</v>
      </c>
      <c r="D13" s="2" t="s">
        <v>56</v>
      </c>
      <c r="E13" s="1">
        <v>0.68700000000000006</v>
      </c>
      <c r="F13" s="1">
        <v>10.6</v>
      </c>
      <c r="G13" s="1">
        <v>2.4E-2</v>
      </c>
      <c r="I13" s="11">
        <v>2.4E-2</v>
      </c>
      <c r="J13" s="14">
        <v>1.6E-2</v>
      </c>
      <c r="K13" s="11">
        <v>3.5999999999999997E-2</v>
      </c>
      <c r="L13" s="3">
        <v>2.8000000000000001E-2</v>
      </c>
      <c r="N13" s="11">
        <v>1.4999999999999999E-2</v>
      </c>
      <c r="O13" s="3">
        <v>0.125</v>
      </c>
    </row>
    <row r="14" spans="1:26" x14ac:dyDescent="0.3">
      <c r="C14" s="2">
        <v>0.17699999999999999</v>
      </c>
      <c r="D14" s="2" t="s">
        <v>57</v>
      </c>
      <c r="E14" s="1">
        <v>0.68700000000000006</v>
      </c>
      <c r="F14" s="1">
        <v>10.6</v>
      </c>
      <c r="G14" s="1">
        <v>2.4E-2</v>
      </c>
      <c r="I14" s="11">
        <v>2.4E-2</v>
      </c>
      <c r="J14" s="14">
        <v>6.0000000000000001E-3</v>
      </c>
      <c r="K14" s="11">
        <v>8.9999999999999993E-3</v>
      </c>
      <c r="L14" s="3">
        <v>0.02</v>
      </c>
      <c r="N14" s="11">
        <v>1.7999999999999999E-2</v>
      </c>
      <c r="O14" s="3">
        <v>0.1125</v>
      </c>
    </row>
    <row r="15" spans="1:26" x14ac:dyDescent="0.3">
      <c r="C15" s="2">
        <v>0.17699999999999999</v>
      </c>
      <c r="D15" s="2" t="s">
        <v>12</v>
      </c>
      <c r="E15" s="1">
        <v>0.68700000000000006</v>
      </c>
      <c r="F15" s="1">
        <v>10.6</v>
      </c>
      <c r="G15" s="1">
        <v>2.3E-2</v>
      </c>
      <c r="I15" s="11">
        <v>2.3E-2</v>
      </c>
      <c r="J15" s="14">
        <v>1.4999999999999999E-2</v>
      </c>
      <c r="K15" s="11">
        <v>1.6E-2</v>
      </c>
      <c r="L15" s="3">
        <v>3.3000000000000002E-2</v>
      </c>
      <c r="N15" s="11">
        <v>2.0999999999999998E-2</v>
      </c>
      <c r="O15" s="3">
        <v>0.13750000000000001</v>
      </c>
    </row>
    <row r="16" spans="1:26" x14ac:dyDescent="0.3">
      <c r="C16" s="2">
        <v>0.17699999999999999</v>
      </c>
      <c r="D16" s="2" t="s">
        <v>24</v>
      </c>
      <c r="E16" s="1">
        <v>0.51200000000000001</v>
      </c>
      <c r="F16" s="1">
        <v>7.9</v>
      </c>
      <c r="G16" s="1">
        <v>2.3E-2</v>
      </c>
      <c r="I16" s="11">
        <v>2.3E-2</v>
      </c>
      <c r="J16" s="14">
        <v>1.0999999999999999E-2</v>
      </c>
      <c r="K16" s="11">
        <v>1.4E-2</v>
      </c>
      <c r="L16" s="3">
        <v>3.6999999999999998E-2</v>
      </c>
      <c r="N16" s="11">
        <v>2.3999999999999997E-2</v>
      </c>
      <c r="O16" s="3">
        <v>0.13750000000000001</v>
      </c>
    </row>
    <row r="17" spans="3:26" x14ac:dyDescent="0.3">
      <c r="C17" s="2">
        <v>0.17699999999999999</v>
      </c>
      <c r="D17" s="2" t="s">
        <v>26</v>
      </c>
      <c r="E17" s="1">
        <v>0.68700000000000006</v>
      </c>
      <c r="F17" s="1">
        <v>10.6</v>
      </c>
      <c r="G17" s="1">
        <v>2.3E-2</v>
      </c>
      <c r="I17" s="11">
        <v>2.3E-2</v>
      </c>
      <c r="J17" s="14">
        <v>2.3E-2</v>
      </c>
      <c r="K17" s="11">
        <v>1.2E-2</v>
      </c>
      <c r="L17" s="3">
        <v>4.2000000000000003E-2</v>
      </c>
      <c r="N17" s="11">
        <v>2.6999999999999996E-2</v>
      </c>
      <c r="O17" s="3">
        <v>7.4999999999999997E-2</v>
      </c>
    </row>
    <row r="18" spans="3:26" x14ac:dyDescent="0.3">
      <c r="C18" s="2">
        <v>0.17699999999999999</v>
      </c>
      <c r="D18" s="2" t="s">
        <v>39</v>
      </c>
      <c r="E18" s="1">
        <v>0.51200000000000001</v>
      </c>
      <c r="F18" s="1">
        <v>7.9</v>
      </c>
      <c r="G18" s="1">
        <v>2.3E-2</v>
      </c>
      <c r="I18" s="11">
        <v>2.3E-2</v>
      </c>
      <c r="J18" s="14">
        <v>2.5000000000000001E-2</v>
      </c>
      <c r="K18" s="11">
        <v>1.0999999999999999E-2</v>
      </c>
      <c r="L18" s="3">
        <v>2.4E-2</v>
      </c>
      <c r="N18" s="11">
        <v>2.9999999999999995E-2</v>
      </c>
      <c r="O18" s="3">
        <v>1.2500000000000001E-2</v>
      </c>
    </row>
    <row r="19" spans="3:26" x14ac:dyDescent="0.3">
      <c r="C19" s="2">
        <v>0.17699999999999999</v>
      </c>
      <c r="D19" s="2" t="s">
        <v>41</v>
      </c>
      <c r="E19" s="1">
        <v>0.51200000000000001</v>
      </c>
      <c r="F19" s="1">
        <v>7.9</v>
      </c>
      <c r="G19" s="1">
        <v>2.3E-2</v>
      </c>
      <c r="I19" s="11">
        <v>2.3E-2</v>
      </c>
      <c r="J19" s="14">
        <v>2.7E-2</v>
      </c>
      <c r="K19" s="11">
        <v>1.2E-2</v>
      </c>
      <c r="L19" s="3">
        <v>3.6999999999999998E-2</v>
      </c>
      <c r="N19" s="11">
        <v>3.2999999999999995E-2</v>
      </c>
      <c r="O19" s="3">
        <v>1.2500000000000001E-2</v>
      </c>
    </row>
    <row r="20" spans="3:26" x14ac:dyDescent="0.3">
      <c r="C20" s="2">
        <v>0.17699999999999999</v>
      </c>
      <c r="D20" s="2" t="s">
        <v>42</v>
      </c>
      <c r="E20" s="1">
        <v>0.54700000000000004</v>
      </c>
      <c r="F20" s="1">
        <v>8.44</v>
      </c>
      <c r="G20" s="1">
        <v>2.1999999999999999E-2</v>
      </c>
      <c r="I20" s="11">
        <v>2.1999999999999999E-2</v>
      </c>
      <c r="J20" s="14">
        <v>1.2E-2</v>
      </c>
      <c r="K20" s="11">
        <v>1.2E-2</v>
      </c>
      <c r="L20" s="3">
        <v>3.6999999999999998E-2</v>
      </c>
      <c r="N20" s="11">
        <v>3.5999999999999997E-2</v>
      </c>
      <c r="O20" s="3">
        <v>1.2500000000000001E-2</v>
      </c>
    </row>
    <row r="21" spans="3:26" x14ac:dyDescent="0.3">
      <c r="C21" s="2">
        <v>0.17699999999999999</v>
      </c>
      <c r="D21" s="2" t="s">
        <v>64</v>
      </c>
      <c r="E21" s="1">
        <v>0.54700000000000004</v>
      </c>
      <c r="F21" s="1">
        <v>8.44</v>
      </c>
      <c r="G21" s="1">
        <v>2.1999999999999999E-2</v>
      </c>
      <c r="I21" s="11">
        <v>2.1999999999999999E-2</v>
      </c>
      <c r="J21" s="14">
        <v>1.7999999999999999E-2</v>
      </c>
      <c r="K21" s="11">
        <v>1.4999999999999999E-2</v>
      </c>
      <c r="L21" s="17">
        <v>0.02</v>
      </c>
      <c r="N21" s="12">
        <v>3.9E-2</v>
      </c>
      <c r="O21" s="17">
        <v>0</v>
      </c>
    </row>
    <row r="22" spans="3:26" x14ac:dyDescent="0.3">
      <c r="C22" s="2">
        <v>0.17699999999999999</v>
      </c>
      <c r="D22" s="2" t="s">
        <v>43</v>
      </c>
      <c r="E22" s="1">
        <v>0.66400000000000003</v>
      </c>
      <c r="F22" s="1">
        <v>10.25</v>
      </c>
      <c r="G22" s="1">
        <v>2.1000000000000001E-2</v>
      </c>
      <c r="I22" s="11">
        <v>2.1000000000000001E-2</v>
      </c>
      <c r="J22" s="14">
        <v>2.5999999999999999E-2</v>
      </c>
      <c r="K22" s="11">
        <v>0.02</v>
      </c>
      <c r="O22" s="1">
        <v>0</v>
      </c>
    </row>
    <row r="23" spans="3:26" x14ac:dyDescent="0.3">
      <c r="C23" s="2">
        <v>0.17699999999999999</v>
      </c>
      <c r="D23" s="2" t="s">
        <v>65</v>
      </c>
      <c r="E23" s="1">
        <v>0.51200000000000001</v>
      </c>
      <c r="F23" s="1">
        <v>7.9</v>
      </c>
      <c r="G23" s="1">
        <v>2.1000000000000001E-2</v>
      </c>
      <c r="I23" s="11">
        <v>2.1000000000000001E-2</v>
      </c>
      <c r="J23" s="15">
        <v>2.5000000000000001E-2</v>
      </c>
      <c r="K23" s="11">
        <v>2.3E-2</v>
      </c>
      <c r="R23" s="1" t="s">
        <v>129</v>
      </c>
      <c r="S23" s="1" t="s">
        <v>131</v>
      </c>
    </row>
    <row r="24" spans="3:26" x14ac:dyDescent="0.3">
      <c r="C24" s="2">
        <v>0.17699999999999999</v>
      </c>
      <c r="D24" s="2" t="s">
        <v>68</v>
      </c>
      <c r="E24" s="1">
        <v>0.52500000000000002</v>
      </c>
      <c r="F24" s="1">
        <v>8.1</v>
      </c>
      <c r="G24" s="1">
        <v>2.1000000000000001E-2</v>
      </c>
      <c r="I24" s="11">
        <v>2.1000000000000001E-2</v>
      </c>
      <c r="K24" s="11">
        <v>3.5000000000000003E-2</v>
      </c>
      <c r="Z24" s="1" t="str">
        <f>"N = "&amp;O25</f>
        <v>N = 66</v>
      </c>
    </row>
    <row r="25" spans="3:26" ht="15" thickBot="1" x14ac:dyDescent="0.35">
      <c r="C25" s="2">
        <v>0.17699999999999999</v>
      </c>
      <c r="D25" s="2" t="s">
        <v>69</v>
      </c>
      <c r="E25" s="1">
        <v>0.55700000000000005</v>
      </c>
      <c r="F25" s="1">
        <v>8.6</v>
      </c>
      <c r="G25" s="1">
        <v>2.1000000000000001E-2</v>
      </c>
      <c r="I25" s="11">
        <v>2.1000000000000001E-2</v>
      </c>
      <c r="K25" s="11">
        <v>1.2E-2</v>
      </c>
      <c r="N25" s="18" t="s">
        <v>128</v>
      </c>
      <c r="O25" s="19">
        <f>COUNTIF(Ballistic_Coefficients[Nominal_Diameter],K5)</f>
        <v>66</v>
      </c>
    </row>
    <row r="26" spans="3:26" ht="15" thickTop="1" x14ac:dyDescent="0.3">
      <c r="C26" s="2">
        <v>0.17699999999999999</v>
      </c>
      <c r="D26" s="2" t="s">
        <v>29</v>
      </c>
      <c r="E26" s="1">
        <v>0.55100000000000005</v>
      </c>
      <c r="F26" s="1">
        <v>8.5</v>
      </c>
      <c r="G26" s="1">
        <v>0.02</v>
      </c>
      <c r="I26" s="11">
        <v>0.02</v>
      </c>
      <c r="K26" s="11">
        <v>1.9E-2</v>
      </c>
      <c r="N26" s="20" t="s">
        <v>125</v>
      </c>
      <c r="O26" s="3">
        <f>MIN(_xlfn.ANCHORARRAY(K6))</f>
        <v>8.9999999999999993E-3</v>
      </c>
    </row>
    <row r="27" spans="3:26" x14ac:dyDescent="0.3">
      <c r="C27" s="2">
        <v>0.17699999999999999</v>
      </c>
      <c r="D27" s="2" t="s">
        <v>30</v>
      </c>
      <c r="E27" s="1">
        <v>0.51</v>
      </c>
      <c r="F27" s="1">
        <v>7.87</v>
      </c>
      <c r="G27" s="1">
        <v>0.02</v>
      </c>
      <c r="I27" s="11">
        <v>0.02</v>
      </c>
      <c r="K27" s="11">
        <v>1.9E-2</v>
      </c>
      <c r="N27" s="21" t="s">
        <v>126</v>
      </c>
      <c r="O27" s="17">
        <f>MAX(_xlfn.ANCHORARRAY(K6))</f>
        <v>4.3999999999999997E-2</v>
      </c>
    </row>
    <row r="28" spans="3:26" x14ac:dyDescent="0.3">
      <c r="C28" s="2">
        <v>0.17699999999999999</v>
      </c>
      <c r="D28" s="2" t="s">
        <v>34</v>
      </c>
      <c r="E28" s="1">
        <v>0.51200000000000001</v>
      </c>
      <c r="F28" s="1">
        <v>7.9</v>
      </c>
      <c r="G28" s="1">
        <v>0.02</v>
      </c>
      <c r="I28" s="11">
        <v>0.02</v>
      </c>
      <c r="K28" s="11">
        <v>1.9E-2</v>
      </c>
    </row>
    <row r="29" spans="3:26" ht="15" thickBot="1" x14ac:dyDescent="0.35">
      <c r="C29" s="2">
        <v>0.17699999999999999</v>
      </c>
      <c r="D29" s="2" t="s">
        <v>60</v>
      </c>
      <c r="E29" s="1">
        <v>0.56000000000000005</v>
      </c>
      <c r="F29" s="1">
        <v>8.64</v>
      </c>
      <c r="G29" s="1">
        <v>0.02</v>
      </c>
      <c r="I29" s="11">
        <v>0.02</v>
      </c>
      <c r="K29" s="11">
        <v>1.4999999999999999E-2</v>
      </c>
      <c r="N29" s="18" t="s">
        <v>127</v>
      </c>
      <c r="O29" s="22" t="s">
        <v>133</v>
      </c>
    </row>
    <row r="30" spans="3:26" ht="15" thickTop="1" x14ac:dyDescent="0.3">
      <c r="C30" s="2">
        <v>0.17699999999999999</v>
      </c>
      <c r="D30" s="2" t="s">
        <v>23</v>
      </c>
      <c r="E30" s="1">
        <v>0.51100000000000001</v>
      </c>
      <c r="F30" s="1">
        <v>7.89</v>
      </c>
      <c r="G30" s="1">
        <v>1.9E-2</v>
      </c>
      <c r="I30" s="11">
        <v>1.9E-2</v>
      </c>
      <c r="K30" s="11">
        <v>4.3999999999999997E-2</v>
      </c>
      <c r="N30" s="11" cm="1">
        <f t="array" ref="N30:N43">_xlfn.SEQUENCE(14,1,0.006,0.003)</f>
        <v>6.0000000000000001E-3</v>
      </c>
      <c r="O30" s="3" cm="1">
        <f t="array" ref="O30:O44">FREQUENCY(_xlfn.ANCHORARRAY(K6),_xlfn.ANCHORARRAY(N30))/$O$25</f>
        <v>0</v>
      </c>
    </row>
    <row r="31" spans="3:26" x14ac:dyDescent="0.3">
      <c r="C31" s="2">
        <v>0.17699999999999999</v>
      </c>
      <c r="D31" s="2" t="s">
        <v>25</v>
      </c>
      <c r="E31" s="1">
        <v>0.499</v>
      </c>
      <c r="F31" s="1">
        <v>7.7</v>
      </c>
      <c r="G31" s="1">
        <v>1.9E-2</v>
      </c>
      <c r="I31" s="11">
        <v>1.9E-2</v>
      </c>
      <c r="K31" s="11">
        <v>2.5999999999999999E-2</v>
      </c>
      <c r="N31" s="11">
        <v>9.0000000000000011E-3</v>
      </c>
      <c r="O31" s="3">
        <v>1.5151515151515152E-2</v>
      </c>
    </row>
    <row r="32" spans="3:26" x14ac:dyDescent="0.3">
      <c r="C32" s="2">
        <v>0.17699999999999999</v>
      </c>
      <c r="D32" s="2" t="s">
        <v>32</v>
      </c>
      <c r="E32" s="1">
        <v>0.58299999999999996</v>
      </c>
      <c r="F32" s="1">
        <v>9</v>
      </c>
      <c r="G32" s="1">
        <v>1.9E-2</v>
      </c>
      <c r="I32" s="11">
        <v>1.9E-2</v>
      </c>
      <c r="K32" s="11">
        <v>2.5999999999999999E-2</v>
      </c>
      <c r="N32" s="11">
        <v>1.2E-2</v>
      </c>
      <c r="O32" s="3">
        <v>0.21212121212121213</v>
      </c>
    </row>
    <row r="33" spans="3:15" x14ac:dyDescent="0.3">
      <c r="C33" s="2">
        <v>0.17699999999999999</v>
      </c>
      <c r="D33" s="2" t="s">
        <v>33</v>
      </c>
      <c r="E33" s="1">
        <v>0.51</v>
      </c>
      <c r="F33" s="1">
        <v>7.87</v>
      </c>
      <c r="G33" s="1">
        <v>1.9E-2</v>
      </c>
      <c r="I33" s="11">
        <v>1.9E-2</v>
      </c>
      <c r="K33" s="11">
        <v>1.2999999999999999E-2</v>
      </c>
      <c r="N33" s="11">
        <v>1.4999999999999999E-2</v>
      </c>
      <c r="O33" s="3">
        <v>0.15151515151515152</v>
      </c>
    </row>
    <row r="34" spans="3:15" x14ac:dyDescent="0.3">
      <c r="C34" s="2">
        <v>0.17699999999999999</v>
      </c>
      <c r="D34" s="2" t="s">
        <v>46</v>
      </c>
      <c r="E34" s="1">
        <v>0.48499999999999999</v>
      </c>
      <c r="F34" s="1">
        <v>7.48</v>
      </c>
      <c r="G34" s="1">
        <v>1.9E-2</v>
      </c>
      <c r="I34" s="11">
        <v>1.9E-2</v>
      </c>
      <c r="K34" s="11">
        <v>2.4E-2</v>
      </c>
      <c r="N34" s="11">
        <v>1.7999999999999999E-2</v>
      </c>
      <c r="O34" s="3">
        <v>7.575757575757576E-2</v>
      </c>
    </row>
    <row r="35" spans="3:15" x14ac:dyDescent="0.3">
      <c r="C35" s="2">
        <v>0.17699999999999999</v>
      </c>
      <c r="D35" s="2" t="s">
        <v>47</v>
      </c>
      <c r="E35" s="1">
        <v>0.48599999999999999</v>
      </c>
      <c r="F35" s="1">
        <v>7.5</v>
      </c>
      <c r="G35" s="1">
        <v>1.9E-2</v>
      </c>
      <c r="I35" s="11">
        <v>1.9E-2</v>
      </c>
      <c r="K35" s="11">
        <v>2.5000000000000001E-2</v>
      </c>
      <c r="N35" s="11">
        <v>2.0999999999999998E-2</v>
      </c>
      <c r="O35" s="3">
        <v>9.0909090909090912E-2</v>
      </c>
    </row>
    <row r="36" spans="3:15" x14ac:dyDescent="0.3">
      <c r="C36" s="2">
        <v>0.17699999999999999</v>
      </c>
      <c r="D36" s="2" t="s">
        <v>84</v>
      </c>
      <c r="E36" s="1">
        <v>0.54400000000000004</v>
      </c>
      <c r="F36" s="1">
        <v>8.4</v>
      </c>
      <c r="G36" s="1">
        <v>1.9E-2</v>
      </c>
      <c r="I36" s="11">
        <v>1.9E-2</v>
      </c>
      <c r="K36" s="11">
        <v>1.9E-2</v>
      </c>
      <c r="N36" s="11">
        <v>2.3999999999999997E-2</v>
      </c>
      <c r="O36" s="3">
        <v>6.0606060606060608E-2</v>
      </c>
    </row>
    <row r="37" spans="3:15" x14ac:dyDescent="0.3">
      <c r="C37" s="2">
        <v>0.17699999999999999</v>
      </c>
      <c r="D37" s="2" t="s">
        <v>5</v>
      </c>
      <c r="E37" s="1">
        <v>0.54700000000000004</v>
      </c>
      <c r="F37" s="1">
        <v>8.44</v>
      </c>
      <c r="G37" s="1">
        <v>1.7999999999999999E-2</v>
      </c>
      <c r="I37" s="11">
        <v>1.7999999999999999E-2</v>
      </c>
      <c r="K37" s="11">
        <v>1.2999999999999999E-2</v>
      </c>
      <c r="N37" s="11">
        <v>2.6999999999999996E-2</v>
      </c>
      <c r="O37" s="3">
        <v>9.0909090909090912E-2</v>
      </c>
    </row>
    <row r="38" spans="3:15" x14ac:dyDescent="0.3">
      <c r="C38" s="2">
        <v>0.17699999999999999</v>
      </c>
      <c r="D38" s="2" t="s">
        <v>19</v>
      </c>
      <c r="E38" s="1">
        <v>0.745</v>
      </c>
      <c r="F38" s="1">
        <v>11.5</v>
      </c>
      <c r="G38" s="1">
        <v>1.7999999999999999E-2</v>
      </c>
      <c r="I38" s="11">
        <v>1.7999999999999999E-2</v>
      </c>
      <c r="K38" s="11">
        <v>2.9000000000000001E-2</v>
      </c>
      <c r="N38" s="11">
        <v>2.9999999999999995E-2</v>
      </c>
      <c r="O38" s="3">
        <v>0.13636363636363635</v>
      </c>
    </row>
    <row r="39" spans="3:15" x14ac:dyDescent="0.3">
      <c r="C39" s="2">
        <v>0.17699999999999999</v>
      </c>
      <c r="D39" s="2" t="s">
        <v>45</v>
      </c>
      <c r="E39" s="1">
        <v>0.54400000000000004</v>
      </c>
      <c r="F39" s="1">
        <v>8.4</v>
      </c>
      <c r="G39" s="1">
        <v>1.7999999999999999E-2</v>
      </c>
      <c r="I39" s="11">
        <v>1.7999999999999999E-2</v>
      </c>
      <c r="K39" s="11">
        <v>2.5999999999999999E-2</v>
      </c>
      <c r="N39" s="11">
        <v>3.2999999999999995E-2</v>
      </c>
      <c r="O39" s="3">
        <v>9.0909090909090912E-2</v>
      </c>
    </row>
    <row r="40" spans="3:15" x14ac:dyDescent="0.3">
      <c r="C40" s="2">
        <v>0.17699999999999999</v>
      </c>
      <c r="D40" s="2" t="s">
        <v>48</v>
      </c>
      <c r="E40" s="1">
        <v>0.51800000000000002</v>
      </c>
      <c r="F40" s="1">
        <v>7.99</v>
      </c>
      <c r="G40" s="1">
        <v>1.7999999999999999E-2</v>
      </c>
      <c r="I40" s="11">
        <v>1.7999999999999999E-2</v>
      </c>
      <c r="K40" s="11">
        <v>2.7E-2</v>
      </c>
      <c r="N40" s="11">
        <v>3.5999999999999997E-2</v>
      </c>
      <c r="O40" s="3">
        <v>6.0606060606060608E-2</v>
      </c>
    </row>
    <row r="41" spans="3:15" x14ac:dyDescent="0.3">
      <c r="C41" s="2">
        <v>0.17699999999999999</v>
      </c>
      <c r="D41" s="2" t="s">
        <v>51</v>
      </c>
      <c r="E41" s="1">
        <v>0.61599999999999999</v>
      </c>
      <c r="F41" s="1">
        <v>9.51</v>
      </c>
      <c r="G41" s="1">
        <v>1.7999999999999999E-2</v>
      </c>
      <c r="I41" s="11">
        <v>1.7999999999999999E-2</v>
      </c>
      <c r="K41" s="11">
        <v>1.4E-2</v>
      </c>
      <c r="N41" s="11">
        <v>3.9E-2</v>
      </c>
      <c r="O41" s="3">
        <v>0</v>
      </c>
    </row>
    <row r="42" spans="3:15" x14ac:dyDescent="0.3">
      <c r="C42" s="2">
        <v>0.17699999999999999</v>
      </c>
      <c r="D42" s="2" t="s">
        <v>52</v>
      </c>
      <c r="E42" s="1">
        <v>0.61499999999999999</v>
      </c>
      <c r="F42" s="1">
        <v>9.49</v>
      </c>
      <c r="G42" s="1">
        <v>1.7999999999999999E-2</v>
      </c>
      <c r="I42" s="11">
        <v>1.7999999999999999E-2</v>
      </c>
      <c r="K42" s="11">
        <v>1.2E-2</v>
      </c>
      <c r="N42" s="11">
        <v>4.2000000000000003E-2</v>
      </c>
      <c r="O42" s="3">
        <v>0</v>
      </c>
    </row>
    <row r="43" spans="3:15" x14ac:dyDescent="0.3">
      <c r="C43" s="2">
        <v>0.17699999999999999</v>
      </c>
      <c r="D43" s="2" t="s">
        <v>17</v>
      </c>
      <c r="E43" s="1">
        <v>0.63500000000000001</v>
      </c>
      <c r="F43" s="1">
        <v>9.8000000000000007</v>
      </c>
      <c r="G43" s="1">
        <v>1.7000000000000001E-2</v>
      </c>
      <c r="I43" s="11">
        <v>1.7000000000000001E-2</v>
      </c>
      <c r="K43" s="11">
        <v>3.2000000000000001E-2</v>
      </c>
      <c r="N43" s="12">
        <v>4.5000000000000005E-2</v>
      </c>
      <c r="O43" s="17">
        <v>1.5151515151515152E-2</v>
      </c>
    </row>
    <row r="44" spans="3:15" x14ac:dyDescent="0.3">
      <c r="C44" s="2">
        <v>0.17699999999999999</v>
      </c>
      <c r="D44" s="2" t="s">
        <v>28</v>
      </c>
      <c r="E44" s="1">
        <v>0.68700000000000006</v>
      </c>
      <c r="F44" s="1">
        <v>10.6</v>
      </c>
      <c r="G44" s="1">
        <v>1.6E-2</v>
      </c>
      <c r="I44" s="11">
        <v>1.6E-2</v>
      </c>
      <c r="K44" s="11">
        <v>2.9000000000000001E-2</v>
      </c>
      <c r="O44" s="1">
        <v>0</v>
      </c>
    </row>
    <row r="45" spans="3:15" x14ac:dyDescent="0.3">
      <c r="C45" s="2">
        <v>0.17699999999999999</v>
      </c>
      <c r="D45" s="2" t="s">
        <v>62</v>
      </c>
      <c r="E45" s="1">
        <v>0.76100000000000001</v>
      </c>
      <c r="F45" s="1">
        <v>11.74</v>
      </c>
      <c r="G45" s="1">
        <v>1.6E-2</v>
      </c>
      <c r="I45" s="11">
        <v>1.6E-2</v>
      </c>
      <c r="K45" s="11">
        <v>2.5999999999999999E-2</v>
      </c>
    </row>
    <row r="46" spans="3:15" x14ac:dyDescent="0.3">
      <c r="C46" s="2">
        <v>0.17699999999999999</v>
      </c>
      <c r="D46" s="2" t="s">
        <v>38</v>
      </c>
      <c r="E46" s="1">
        <v>0.51200000000000001</v>
      </c>
      <c r="F46" s="1">
        <v>7.9</v>
      </c>
      <c r="G46" s="1">
        <v>1.4999999999999999E-2</v>
      </c>
      <c r="I46" s="11">
        <v>1.4999999999999999E-2</v>
      </c>
      <c r="K46" s="11">
        <v>3.2000000000000001E-2</v>
      </c>
    </row>
    <row r="47" spans="3:15" x14ac:dyDescent="0.3">
      <c r="C47" s="2">
        <v>0.17699999999999999</v>
      </c>
      <c r="D47" s="2" t="s">
        <v>50</v>
      </c>
      <c r="E47" s="1">
        <v>0.51800000000000002</v>
      </c>
      <c r="F47" s="1">
        <v>7.99</v>
      </c>
      <c r="G47" s="1">
        <v>1.4999999999999999E-2</v>
      </c>
      <c r="I47" s="11">
        <v>1.4999999999999999E-2</v>
      </c>
      <c r="K47" s="11">
        <v>3.5000000000000003E-2</v>
      </c>
    </row>
    <row r="48" spans="3:15" x14ac:dyDescent="0.3">
      <c r="C48" s="2">
        <v>0.17699999999999999</v>
      </c>
      <c r="D48" s="2" t="s">
        <v>9</v>
      </c>
      <c r="E48" s="1">
        <v>0.54600000000000004</v>
      </c>
      <c r="F48" s="1">
        <v>8.43</v>
      </c>
      <c r="G48" s="1">
        <v>1.4E-2</v>
      </c>
      <c r="I48" s="11">
        <v>1.4E-2</v>
      </c>
      <c r="K48" s="11">
        <v>2.9000000000000001E-2</v>
      </c>
    </row>
    <row r="49" spans="3:11" x14ac:dyDescent="0.3">
      <c r="C49" s="2">
        <v>0.17699999999999999</v>
      </c>
      <c r="D49" s="2" t="s">
        <v>16</v>
      </c>
      <c r="E49" s="1">
        <v>0.52</v>
      </c>
      <c r="F49" s="1">
        <v>8.02</v>
      </c>
      <c r="G49" s="1">
        <v>1.4E-2</v>
      </c>
      <c r="I49" s="11">
        <v>1.4E-2</v>
      </c>
      <c r="K49" s="11">
        <v>1.2999999999999999E-2</v>
      </c>
    </row>
    <row r="50" spans="3:11" x14ac:dyDescent="0.3">
      <c r="C50" s="2">
        <v>0.17699999999999999</v>
      </c>
      <c r="D50" s="2" t="s">
        <v>59</v>
      </c>
      <c r="E50" s="1">
        <v>0.53</v>
      </c>
      <c r="F50" s="1">
        <v>8.18</v>
      </c>
      <c r="G50" s="1">
        <v>1.4E-2</v>
      </c>
      <c r="I50" s="11">
        <v>1.4E-2</v>
      </c>
      <c r="K50" s="11">
        <v>1.6E-2</v>
      </c>
    </row>
    <row r="51" spans="3:11" x14ac:dyDescent="0.3">
      <c r="C51" s="2">
        <v>0.17699999999999999</v>
      </c>
      <c r="D51" s="2" t="s">
        <v>80</v>
      </c>
      <c r="E51" s="1">
        <v>0.53800000000000003</v>
      </c>
      <c r="F51" s="1">
        <v>8.3000000000000007</v>
      </c>
      <c r="G51" s="1">
        <v>1.4E-2</v>
      </c>
      <c r="I51" s="11">
        <v>1.4E-2</v>
      </c>
      <c r="K51" s="11">
        <v>2.9000000000000001E-2</v>
      </c>
    </row>
    <row r="52" spans="3:11" x14ac:dyDescent="0.3">
      <c r="C52" s="2">
        <v>0.17699999999999999</v>
      </c>
      <c r="D52" s="2" t="s">
        <v>8</v>
      </c>
      <c r="E52" s="1">
        <v>0.56999999999999995</v>
      </c>
      <c r="F52" s="1">
        <v>8.8000000000000007</v>
      </c>
      <c r="G52" s="1">
        <v>1.2999999999999999E-2</v>
      </c>
      <c r="I52" s="11">
        <v>1.2999999999999999E-2</v>
      </c>
      <c r="K52" s="11">
        <v>3.2000000000000001E-2</v>
      </c>
    </row>
    <row r="53" spans="3:11" x14ac:dyDescent="0.3">
      <c r="C53" s="2">
        <v>0.17699999999999999</v>
      </c>
      <c r="D53" s="2" t="s">
        <v>21</v>
      </c>
      <c r="E53" s="1">
        <v>0.54400000000000004</v>
      </c>
      <c r="F53" s="1">
        <v>8.4</v>
      </c>
      <c r="G53" s="1">
        <v>1.2999999999999999E-2</v>
      </c>
      <c r="I53" s="11">
        <v>1.2999999999999999E-2</v>
      </c>
      <c r="K53" s="11">
        <v>3.2000000000000001E-2</v>
      </c>
    </row>
    <row r="54" spans="3:11" x14ac:dyDescent="0.3">
      <c r="C54" s="2">
        <v>0.17699999999999999</v>
      </c>
      <c r="D54" s="2" t="s">
        <v>37</v>
      </c>
      <c r="E54" s="1">
        <v>0.51200000000000001</v>
      </c>
      <c r="F54" s="1">
        <v>7.9</v>
      </c>
      <c r="G54" s="1">
        <v>1.2999999999999999E-2</v>
      </c>
      <c r="I54" s="11">
        <v>1.2999999999999999E-2</v>
      </c>
      <c r="K54" s="11">
        <v>2.7E-2</v>
      </c>
    </row>
    <row r="55" spans="3:11" x14ac:dyDescent="0.3">
      <c r="C55" s="2">
        <v>0.17699999999999999</v>
      </c>
      <c r="D55" s="2" t="s">
        <v>58</v>
      </c>
      <c r="E55" s="1">
        <v>0.56999999999999995</v>
      </c>
      <c r="F55" s="1">
        <v>8.8000000000000007</v>
      </c>
      <c r="G55" s="1">
        <v>1.2999999999999999E-2</v>
      </c>
      <c r="I55" s="11">
        <v>1.2999999999999999E-2</v>
      </c>
      <c r="K55" s="11">
        <v>3.5000000000000003E-2</v>
      </c>
    </row>
    <row r="56" spans="3:11" x14ac:dyDescent="0.3">
      <c r="C56" s="2">
        <v>0.17699999999999999</v>
      </c>
      <c r="D56" s="2" t="s">
        <v>10</v>
      </c>
      <c r="E56" s="1">
        <v>0.52400000000000002</v>
      </c>
      <c r="F56" s="1">
        <v>8.09</v>
      </c>
      <c r="G56" s="1">
        <v>1.2E-2</v>
      </c>
      <c r="I56" s="11">
        <v>1.2E-2</v>
      </c>
      <c r="K56" s="11">
        <v>1.2E-2</v>
      </c>
    </row>
    <row r="57" spans="3:11" x14ac:dyDescent="0.3">
      <c r="C57" s="2">
        <v>0.17699999999999999</v>
      </c>
      <c r="D57" s="2" t="s">
        <v>27</v>
      </c>
      <c r="E57" s="1">
        <v>0.56999999999999995</v>
      </c>
      <c r="F57" s="1">
        <v>8.8000000000000007</v>
      </c>
      <c r="G57" s="1">
        <v>1.2E-2</v>
      </c>
      <c r="I57" s="11">
        <v>1.2E-2</v>
      </c>
      <c r="K57" s="11">
        <v>1.2E-2</v>
      </c>
    </row>
    <row r="58" spans="3:11" x14ac:dyDescent="0.3">
      <c r="C58" s="2">
        <v>0.17699999999999999</v>
      </c>
      <c r="D58" s="2" t="s">
        <v>55</v>
      </c>
      <c r="E58" s="1">
        <v>0.51800000000000002</v>
      </c>
      <c r="F58" s="1">
        <v>7.99</v>
      </c>
      <c r="G58" s="1">
        <v>1.2E-2</v>
      </c>
      <c r="I58" s="11">
        <v>1.2E-2</v>
      </c>
      <c r="K58" s="11">
        <v>0.01</v>
      </c>
    </row>
    <row r="59" spans="3:11" x14ac:dyDescent="0.3">
      <c r="C59" s="2">
        <v>0.17699999999999999</v>
      </c>
      <c r="D59" s="2" t="s">
        <v>79</v>
      </c>
      <c r="E59" s="1">
        <v>0.60299999999999998</v>
      </c>
      <c r="F59" s="1">
        <v>9.31</v>
      </c>
      <c r="G59" s="1">
        <v>1.2E-2</v>
      </c>
      <c r="I59" s="11">
        <v>1.2E-2</v>
      </c>
      <c r="K59" s="11">
        <v>1.0999999999999999E-2</v>
      </c>
    </row>
    <row r="60" spans="3:11" x14ac:dyDescent="0.3">
      <c r="C60" s="2">
        <v>0.17699999999999999</v>
      </c>
      <c r="D60" s="2" t="s">
        <v>82</v>
      </c>
      <c r="E60" s="1">
        <v>0.56399999999999995</v>
      </c>
      <c r="F60" s="1">
        <v>8.6999999999999993</v>
      </c>
      <c r="G60" s="1">
        <v>1.2E-2</v>
      </c>
      <c r="I60" s="11">
        <v>1.2E-2</v>
      </c>
      <c r="K60" s="11">
        <v>1.0999999999999999E-2</v>
      </c>
    </row>
    <row r="61" spans="3:11" x14ac:dyDescent="0.3">
      <c r="C61" s="2">
        <v>0.17699999999999999</v>
      </c>
      <c r="D61" s="2" t="s">
        <v>7</v>
      </c>
      <c r="E61" s="1">
        <v>0.52400000000000002</v>
      </c>
      <c r="F61" s="1">
        <v>8.09</v>
      </c>
      <c r="G61" s="1">
        <v>1.0999999999999999E-2</v>
      </c>
      <c r="I61" s="11">
        <v>1.0999999999999999E-2</v>
      </c>
      <c r="K61" s="11">
        <v>1.6E-2</v>
      </c>
    </row>
    <row r="62" spans="3:11" x14ac:dyDescent="0.3">
      <c r="C62" s="2">
        <v>0.17699999999999999</v>
      </c>
      <c r="D62" s="2" t="s">
        <v>15</v>
      </c>
      <c r="E62" s="1">
        <v>0.499</v>
      </c>
      <c r="F62" s="1">
        <v>7.7</v>
      </c>
      <c r="G62" s="1">
        <v>1.0999999999999999E-2</v>
      </c>
      <c r="I62" s="11">
        <v>1.0999999999999999E-2</v>
      </c>
      <c r="K62" s="11">
        <v>3.2000000000000001E-2</v>
      </c>
    </row>
    <row r="63" spans="3:11" x14ac:dyDescent="0.3">
      <c r="C63" s="2">
        <v>0.17699999999999999</v>
      </c>
      <c r="D63" s="2" t="s">
        <v>31</v>
      </c>
      <c r="E63" s="1">
        <v>0.48599999999999999</v>
      </c>
      <c r="F63" s="1">
        <v>7.5</v>
      </c>
      <c r="G63" s="1">
        <v>1.0999999999999999E-2</v>
      </c>
      <c r="I63" s="11">
        <v>1.0999999999999999E-2</v>
      </c>
      <c r="K63" s="11">
        <v>1.4E-2</v>
      </c>
    </row>
    <row r="64" spans="3:11" x14ac:dyDescent="0.3">
      <c r="C64" s="2">
        <v>0.17699999999999999</v>
      </c>
      <c r="D64" s="2" t="s">
        <v>53</v>
      </c>
      <c r="E64" s="1">
        <v>0.48</v>
      </c>
      <c r="F64" s="1">
        <v>7.41</v>
      </c>
      <c r="G64" s="1">
        <v>1.0999999999999999E-2</v>
      </c>
      <c r="I64" s="11">
        <v>1.0999999999999999E-2</v>
      </c>
      <c r="K64" s="11">
        <v>1.0999999999999999E-2</v>
      </c>
    </row>
    <row r="65" spans="3:11" x14ac:dyDescent="0.3">
      <c r="C65" s="2">
        <v>0.17699999999999999</v>
      </c>
      <c r="D65" s="2" t="s">
        <v>71</v>
      </c>
      <c r="E65" s="1">
        <v>0.499</v>
      </c>
      <c r="F65" s="1">
        <v>7.7</v>
      </c>
      <c r="G65" s="1">
        <v>1.0999999999999999E-2</v>
      </c>
      <c r="I65" s="11">
        <v>1.0999999999999999E-2</v>
      </c>
      <c r="K65" s="11">
        <v>1.2E-2</v>
      </c>
    </row>
    <row r="66" spans="3:11" x14ac:dyDescent="0.3">
      <c r="C66" s="2">
        <v>0.17699999999999999</v>
      </c>
      <c r="D66" s="2" t="s">
        <v>76</v>
      </c>
      <c r="E66" s="1">
        <v>0.45400000000000001</v>
      </c>
      <c r="F66" s="1">
        <v>7.01</v>
      </c>
      <c r="G66" s="1">
        <v>1.0999999999999999E-2</v>
      </c>
      <c r="I66" s="11">
        <v>1.0999999999999999E-2</v>
      </c>
      <c r="K66" s="11">
        <v>1.4999999999999999E-2</v>
      </c>
    </row>
    <row r="67" spans="3:11" x14ac:dyDescent="0.3">
      <c r="C67" s="2">
        <v>0.17699999999999999</v>
      </c>
      <c r="D67" s="2" t="s">
        <v>6</v>
      </c>
      <c r="E67" s="1">
        <v>0.33</v>
      </c>
      <c r="F67" s="1">
        <v>5.09</v>
      </c>
      <c r="G67" s="1">
        <v>0.01</v>
      </c>
      <c r="I67" s="11">
        <v>0.01</v>
      </c>
      <c r="K67" s="11">
        <v>1.4999999999999999E-2</v>
      </c>
    </row>
    <row r="68" spans="3:11" x14ac:dyDescent="0.3">
      <c r="C68" s="2">
        <v>0.17699999999999999</v>
      </c>
      <c r="D68" s="2" t="s">
        <v>14</v>
      </c>
      <c r="E68" s="1">
        <v>0.42099999999999999</v>
      </c>
      <c r="F68" s="1">
        <v>6.5</v>
      </c>
      <c r="G68" s="1">
        <v>0.01</v>
      </c>
      <c r="I68" s="11">
        <v>0.01</v>
      </c>
      <c r="K68" s="11">
        <v>2.8000000000000001E-2</v>
      </c>
    </row>
    <row r="69" spans="3:11" x14ac:dyDescent="0.3">
      <c r="C69" s="2">
        <v>0.17699999999999999</v>
      </c>
      <c r="D69" s="2" t="s">
        <v>18</v>
      </c>
      <c r="E69" s="1">
        <v>0.52600000000000002</v>
      </c>
      <c r="F69" s="1">
        <v>8.1199999999999992</v>
      </c>
      <c r="G69" s="1">
        <v>0.01</v>
      </c>
      <c r="I69" s="11">
        <v>0.01</v>
      </c>
      <c r="K69" s="11">
        <v>2.8000000000000001E-2</v>
      </c>
    </row>
    <row r="70" spans="3:11" x14ac:dyDescent="0.3">
      <c r="C70" s="2">
        <v>0.17699999999999999</v>
      </c>
      <c r="D70" s="2" t="s">
        <v>20</v>
      </c>
      <c r="E70" s="1">
        <v>0.46</v>
      </c>
      <c r="F70" s="1">
        <v>7.1</v>
      </c>
      <c r="G70" s="1">
        <v>0.01</v>
      </c>
      <c r="I70" s="11">
        <v>0.01</v>
      </c>
      <c r="K70" s="11">
        <v>2.8000000000000001E-2</v>
      </c>
    </row>
    <row r="71" spans="3:11" x14ac:dyDescent="0.3">
      <c r="C71" s="2">
        <v>0.17699999999999999</v>
      </c>
      <c r="D71" s="2" t="s">
        <v>22</v>
      </c>
      <c r="E71" s="1">
        <v>0.55800000000000005</v>
      </c>
      <c r="F71" s="1">
        <v>8.61</v>
      </c>
      <c r="G71" s="1">
        <v>0.01</v>
      </c>
      <c r="I71" s="11">
        <v>0.01</v>
      </c>
      <c r="K71" s="12">
        <v>0.02</v>
      </c>
    </row>
    <row r="72" spans="3:11" x14ac:dyDescent="0.3">
      <c r="C72" s="2">
        <v>0.17699999999999999</v>
      </c>
      <c r="D72" s="2" t="s">
        <v>36</v>
      </c>
      <c r="E72" s="1">
        <v>0.51800000000000002</v>
      </c>
      <c r="F72" s="1">
        <v>7.99</v>
      </c>
      <c r="G72" s="1">
        <v>0.01</v>
      </c>
      <c r="I72" s="11">
        <v>0.01</v>
      </c>
    </row>
    <row r="73" spans="3:11" x14ac:dyDescent="0.3">
      <c r="C73" s="2">
        <v>0.17699999999999999</v>
      </c>
      <c r="D73" s="2" t="s">
        <v>61</v>
      </c>
      <c r="E73" s="1">
        <v>0.46</v>
      </c>
      <c r="F73" s="1">
        <v>7.1</v>
      </c>
      <c r="G73" s="1">
        <v>0.01</v>
      </c>
      <c r="I73" s="11">
        <v>0.01</v>
      </c>
    </row>
    <row r="74" spans="3:11" x14ac:dyDescent="0.3">
      <c r="C74" s="2">
        <v>0.17699999999999999</v>
      </c>
      <c r="D74" s="2" t="s">
        <v>63</v>
      </c>
      <c r="E74" s="1">
        <v>0.55100000000000005</v>
      </c>
      <c r="F74" s="1">
        <v>8.5</v>
      </c>
      <c r="G74" s="1">
        <v>0.01</v>
      </c>
      <c r="I74" s="11">
        <v>0.01</v>
      </c>
    </row>
    <row r="75" spans="3:11" x14ac:dyDescent="0.3">
      <c r="C75" s="2">
        <v>0.17699999999999999</v>
      </c>
      <c r="D75" s="2" t="s">
        <v>70</v>
      </c>
      <c r="E75" s="1">
        <v>0.45400000000000001</v>
      </c>
      <c r="F75" s="1">
        <v>7.01</v>
      </c>
      <c r="G75" s="1">
        <v>0.01</v>
      </c>
      <c r="I75" s="11">
        <v>0.01</v>
      </c>
    </row>
    <row r="76" spans="3:11" x14ac:dyDescent="0.3">
      <c r="C76" s="2">
        <v>0.17699999999999999</v>
      </c>
      <c r="D76" s="2" t="s">
        <v>72</v>
      </c>
      <c r="E76" s="1">
        <v>0.46600000000000003</v>
      </c>
      <c r="F76" s="1">
        <v>7.19</v>
      </c>
      <c r="G76" s="1">
        <v>0.01</v>
      </c>
      <c r="I76" s="11">
        <v>0.01</v>
      </c>
    </row>
    <row r="77" spans="3:11" x14ac:dyDescent="0.3">
      <c r="C77" s="2">
        <v>0.17699999999999999</v>
      </c>
      <c r="D77" s="2" t="s">
        <v>73</v>
      </c>
      <c r="E77" s="1">
        <v>0.44700000000000001</v>
      </c>
      <c r="F77" s="1">
        <v>6.9</v>
      </c>
      <c r="G77" s="1">
        <v>0.01</v>
      </c>
      <c r="I77" s="11">
        <v>0.01</v>
      </c>
    </row>
    <row r="78" spans="3:11" x14ac:dyDescent="0.3">
      <c r="C78" s="2">
        <v>0.17699999999999999</v>
      </c>
      <c r="D78" s="2" t="s">
        <v>74</v>
      </c>
      <c r="E78" s="1">
        <v>0.48</v>
      </c>
      <c r="F78" s="1">
        <v>7.41</v>
      </c>
      <c r="G78" s="1">
        <v>0.01</v>
      </c>
      <c r="I78" s="11">
        <v>0.01</v>
      </c>
    </row>
    <row r="79" spans="3:11" x14ac:dyDescent="0.3">
      <c r="C79" s="2">
        <v>0.17699999999999999</v>
      </c>
      <c r="D79" s="2" t="s">
        <v>75</v>
      </c>
      <c r="E79" s="1">
        <v>0.53800000000000003</v>
      </c>
      <c r="F79" s="1">
        <v>8.3000000000000007</v>
      </c>
      <c r="G79" s="1">
        <v>0.01</v>
      </c>
      <c r="I79" s="11">
        <v>0.01</v>
      </c>
    </row>
    <row r="80" spans="3:11" x14ac:dyDescent="0.3">
      <c r="C80" s="2">
        <v>0.17699999999999999</v>
      </c>
      <c r="D80" s="2" t="s">
        <v>77</v>
      </c>
      <c r="E80" s="1">
        <v>0.53100000000000003</v>
      </c>
      <c r="F80" s="1">
        <v>8.19</v>
      </c>
      <c r="G80" s="1">
        <v>0.01</v>
      </c>
      <c r="I80" s="11">
        <v>0.01</v>
      </c>
    </row>
    <row r="81" spans="3:9" x14ac:dyDescent="0.3">
      <c r="C81" s="2">
        <v>0.17699999999999999</v>
      </c>
      <c r="D81" s="2" t="s">
        <v>78</v>
      </c>
      <c r="E81" s="1">
        <v>0.45400000000000001</v>
      </c>
      <c r="F81" s="1">
        <v>7.01</v>
      </c>
      <c r="G81" s="1">
        <v>0.01</v>
      </c>
      <c r="I81" s="11">
        <v>0.01</v>
      </c>
    </row>
    <row r="82" spans="3:9" x14ac:dyDescent="0.3">
      <c r="C82" s="2">
        <v>0.17699999999999999</v>
      </c>
      <c r="D82" s="2" t="s">
        <v>81</v>
      </c>
      <c r="E82" s="1">
        <v>0.53100000000000003</v>
      </c>
      <c r="F82" s="1">
        <v>8.19</v>
      </c>
      <c r="G82" s="1">
        <v>0.01</v>
      </c>
      <c r="I82" s="11">
        <v>0.01</v>
      </c>
    </row>
    <row r="83" spans="3:9" x14ac:dyDescent="0.3">
      <c r="C83" s="2">
        <v>0.17699999999999999</v>
      </c>
      <c r="D83" s="2" t="s">
        <v>83</v>
      </c>
      <c r="E83" s="1">
        <v>0.505</v>
      </c>
      <c r="F83" s="1">
        <v>7.79</v>
      </c>
      <c r="G83" s="1">
        <v>0.01</v>
      </c>
      <c r="I83" s="11">
        <v>0.01</v>
      </c>
    </row>
    <row r="84" spans="3:9" x14ac:dyDescent="0.3">
      <c r="C84" s="2">
        <v>0.17699999999999999</v>
      </c>
      <c r="D84" s="2" t="s">
        <v>11</v>
      </c>
      <c r="E84" s="1">
        <v>0.48899999999999999</v>
      </c>
      <c r="F84" s="1">
        <v>7.55</v>
      </c>
      <c r="G84" s="1">
        <v>7.0000000000000001E-3</v>
      </c>
      <c r="I84" s="11">
        <v>7.0000000000000001E-3</v>
      </c>
    </row>
    <row r="85" spans="3:9" x14ac:dyDescent="0.3">
      <c r="C85" s="2">
        <v>0.17699999999999999</v>
      </c>
      <c r="D85" s="2" t="s">
        <v>49</v>
      </c>
      <c r="E85" s="1">
        <v>0.44700000000000001</v>
      </c>
      <c r="F85" s="1">
        <v>6.9</v>
      </c>
      <c r="G85" s="1">
        <v>7.0000000000000001E-3</v>
      </c>
      <c r="I85" s="12">
        <v>7.0000000000000001E-3</v>
      </c>
    </row>
    <row r="86" spans="3:9" x14ac:dyDescent="0.3">
      <c r="C86" s="2">
        <v>0.2</v>
      </c>
      <c r="D86" s="2" t="s">
        <v>85</v>
      </c>
      <c r="E86" s="1">
        <v>0.83</v>
      </c>
      <c r="F86" s="1">
        <v>12.81</v>
      </c>
      <c r="G86" s="1">
        <v>1.7000000000000001E-2</v>
      </c>
    </row>
    <row r="87" spans="3:9" x14ac:dyDescent="0.3">
      <c r="C87" s="2">
        <v>0.2</v>
      </c>
      <c r="D87" s="2" t="s">
        <v>9</v>
      </c>
      <c r="E87" s="1">
        <v>0.72599999999999998</v>
      </c>
      <c r="F87" s="1">
        <v>11.2</v>
      </c>
      <c r="G87" s="1">
        <v>0.02</v>
      </c>
    </row>
    <row r="88" spans="3:9" x14ac:dyDescent="0.3">
      <c r="C88" s="2">
        <v>0.2</v>
      </c>
      <c r="D88" s="2" t="s">
        <v>10</v>
      </c>
      <c r="E88" s="1">
        <v>0.76900000000000002</v>
      </c>
      <c r="F88" s="1">
        <v>11.87</v>
      </c>
      <c r="G88" s="1">
        <v>1.6E-2</v>
      </c>
    </row>
    <row r="89" spans="3:9" x14ac:dyDescent="0.3">
      <c r="C89" s="2">
        <v>0.2</v>
      </c>
      <c r="D89" s="2" t="s">
        <v>12</v>
      </c>
      <c r="E89" s="1">
        <v>0.86299999999999999</v>
      </c>
      <c r="F89" s="1">
        <v>13.32</v>
      </c>
      <c r="G89" s="1">
        <v>2.5000000000000001E-2</v>
      </c>
    </row>
    <row r="90" spans="3:9" x14ac:dyDescent="0.3">
      <c r="C90" s="2">
        <v>0.2</v>
      </c>
      <c r="D90" s="2" t="s">
        <v>14</v>
      </c>
      <c r="E90" s="1">
        <v>0.59599999999999997</v>
      </c>
      <c r="F90" s="1">
        <v>9.1999999999999993</v>
      </c>
      <c r="G90" s="1">
        <v>0.01</v>
      </c>
    </row>
    <row r="91" spans="3:9" x14ac:dyDescent="0.3">
      <c r="C91" s="2">
        <v>0.2</v>
      </c>
      <c r="D91" s="2" t="s">
        <v>17</v>
      </c>
      <c r="E91" s="1">
        <v>0.75800000000000001</v>
      </c>
      <c r="F91" s="1">
        <v>11.7</v>
      </c>
      <c r="G91" s="1">
        <v>1.0999999999999999E-2</v>
      </c>
    </row>
    <row r="92" spans="3:9" x14ac:dyDescent="0.3">
      <c r="C92" s="2">
        <v>0.2</v>
      </c>
      <c r="D92" s="2" t="s">
        <v>18</v>
      </c>
      <c r="E92" s="1">
        <v>0.74099999999999999</v>
      </c>
      <c r="F92" s="1">
        <v>11.44</v>
      </c>
      <c r="G92" s="1">
        <v>1.2999999999999999E-2</v>
      </c>
    </row>
    <row r="93" spans="3:9" x14ac:dyDescent="0.3">
      <c r="C93" s="2">
        <v>0.2</v>
      </c>
      <c r="D93" s="2" t="s">
        <v>19</v>
      </c>
      <c r="E93" s="1">
        <v>1.004</v>
      </c>
      <c r="F93" s="1">
        <v>15.49</v>
      </c>
      <c r="G93" s="1">
        <v>1.6E-2</v>
      </c>
    </row>
    <row r="94" spans="3:9" x14ac:dyDescent="0.3">
      <c r="C94" s="2">
        <v>0.2</v>
      </c>
      <c r="D94" s="2" t="s">
        <v>20</v>
      </c>
      <c r="E94" s="1">
        <v>0.64</v>
      </c>
      <c r="F94" s="1">
        <v>9.8800000000000008</v>
      </c>
      <c r="G94" s="1">
        <v>6.0000000000000001E-3</v>
      </c>
    </row>
    <row r="95" spans="3:9" x14ac:dyDescent="0.3">
      <c r="C95" s="2">
        <v>0.2</v>
      </c>
      <c r="D95" s="2" t="s">
        <v>21</v>
      </c>
      <c r="E95" s="1">
        <v>0.73199999999999998</v>
      </c>
      <c r="F95" s="1">
        <v>11.3</v>
      </c>
      <c r="G95" s="1">
        <v>1.4999999999999999E-2</v>
      </c>
    </row>
    <row r="96" spans="3:9" x14ac:dyDescent="0.3">
      <c r="C96" s="2">
        <v>0.2</v>
      </c>
      <c r="D96" s="2" t="s">
        <v>22</v>
      </c>
      <c r="E96" s="1">
        <v>0.83</v>
      </c>
      <c r="F96" s="1">
        <v>12.81</v>
      </c>
      <c r="G96" s="1">
        <v>1.0999999999999999E-2</v>
      </c>
    </row>
    <row r="97" spans="3:7" x14ac:dyDescent="0.3">
      <c r="C97" s="2">
        <v>0.2</v>
      </c>
      <c r="D97" s="2" t="s">
        <v>86</v>
      </c>
      <c r="E97" s="1">
        <v>0.92700000000000005</v>
      </c>
      <c r="F97" s="1">
        <v>14.31</v>
      </c>
      <c r="G97" s="1">
        <v>2.3E-2</v>
      </c>
    </row>
    <row r="98" spans="3:7" x14ac:dyDescent="0.3">
      <c r="C98" s="2">
        <v>0.2</v>
      </c>
      <c r="D98" s="2" t="s">
        <v>24</v>
      </c>
      <c r="E98" s="1">
        <v>0.92700000000000005</v>
      </c>
      <c r="F98" s="1">
        <v>14.31</v>
      </c>
      <c r="G98" s="1">
        <v>2.5000000000000001E-2</v>
      </c>
    </row>
    <row r="99" spans="3:7" x14ac:dyDescent="0.3">
      <c r="C99" s="2">
        <v>0.2</v>
      </c>
      <c r="D99" s="2" t="s">
        <v>26</v>
      </c>
      <c r="E99" s="1">
        <v>0.86199999999999999</v>
      </c>
      <c r="F99" s="1">
        <v>13.3</v>
      </c>
      <c r="G99" s="1">
        <v>2.7E-2</v>
      </c>
    </row>
    <row r="100" spans="3:7" x14ac:dyDescent="0.3">
      <c r="C100" s="2">
        <v>0.2</v>
      </c>
      <c r="D100" s="2" t="s">
        <v>27</v>
      </c>
      <c r="E100" s="1">
        <v>0.82899999999999996</v>
      </c>
      <c r="F100" s="1">
        <v>12.79</v>
      </c>
      <c r="G100" s="1">
        <v>1.2E-2</v>
      </c>
    </row>
    <row r="101" spans="3:7" x14ac:dyDescent="0.3">
      <c r="C101" s="2">
        <v>0.2</v>
      </c>
      <c r="D101" s="2" t="s">
        <v>29</v>
      </c>
      <c r="E101" s="1">
        <v>0.7</v>
      </c>
      <c r="F101" s="1">
        <v>10.8</v>
      </c>
      <c r="G101" s="1">
        <v>1.7999999999999999E-2</v>
      </c>
    </row>
    <row r="102" spans="3:7" x14ac:dyDescent="0.3">
      <c r="C102" s="2">
        <v>0.2</v>
      </c>
      <c r="D102" s="2" t="s">
        <v>39</v>
      </c>
      <c r="E102" s="1">
        <v>0.92700000000000005</v>
      </c>
      <c r="F102" s="1">
        <v>14.31</v>
      </c>
      <c r="G102" s="1">
        <v>2.5999999999999999E-2</v>
      </c>
    </row>
    <row r="103" spans="3:7" x14ac:dyDescent="0.3">
      <c r="C103" s="2">
        <v>0.2</v>
      </c>
      <c r="D103" s="2" t="s">
        <v>60</v>
      </c>
      <c r="E103" s="1">
        <v>0.74</v>
      </c>
      <c r="F103" s="1">
        <v>11.42</v>
      </c>
      <c r="G103" s="1">
        <v>2.5000000000000001E-2</v>
      </c>
    </row>
    <row r="104" spans="3:7" x14ac:dyDescent="0.3">
      <c r="C104" s="2">
        <v>0.22</v>
      </c>
      <c r="D104" s="2" t="s">
        <v>87</v>
      </c>
      <c r="E104" s="1">
        <v>1.03</v>
      </c>
      <c r="F104" s="1">
        <v>15.9</v>
      </c>
      <c r="G104" s="1">
        <v>3.2000000000000001E-2</v>
      </c>
    </row>
    <row r="105" spans="3:7" x14ac:dyDescent="0.3">
      <c r="C105" s="2">
        <v>0.22</v>
      </c>
      <c r="D105" s="2" t="s">
        <v>88</v>
      </c>
      <c r="E105" s="1">
        <v>1.0369999999999999</v>
      </c>
      <c r="F105" s="1">
        <v>16</v>
      </c>
      <c r="G105" s="1">
        <v>2.3E-2</v>
      </c>
    </row>
    <row r="106" spans="3:7" x14ac:dyDescent="0.3">
      <c r="C106" s="2">
        <v>0.22</v>
      </c>
      <c r="D106" s="2" t="s">
        <v>7</v>
      </c>
      <c r="E106" s="1">
        <v>1.0369999999999999</v>
      </c>
      <c r="F106" s="1">
        <v>16</v>
      </c>
      <c r="G106" s="1">
        <v>2.3E-2</v>
      </c>
    </row>
    <row r="107" spans="3:7" x14ac:dyDescent="0.3">
      <c r="C107" s="2">
        <v>0.22</v>
      </c>
      <c r="D107" s="2" t="s">
        <v>8</v>
      </c>
      <c r="E107" s="1">
        <v>1.179</v>
      </c>
      <c r="F107" s="1">
        <v>18.190000000000001</v>
      </c>
      <c r="G107" s="1">
        <v>2.1999999999999999E-2</v>
      </c>
    </row>
    <row r="108" spans="3:7" x14ac:dyDescent="0.3">
      <c r="C108" s="2">
        <v>0.22</v>
      </c>
      <c r="D108" s="2" t="s">
        <v>89</v>
      </c>
      <c r="E108" s="1">
        <v>0.95</v>
      </c>
      <c r="F108" s="1">
        <v>14.66</v>
      </c>
      <c r="G108" s="1">
        <v>1.6E-2</v>
      </c>
    </row>
    <row r="109" spans="3:7" x14ac:dyDescent="0.3">
      <c r="C109" s="2">
        <v>0.22</v>
      </c>
      <c r="D109" s="2" t="s">
        <v>9</v>
      </c>
      <c r="E109" s="1">
        <v>0.94599999999999995</v>
      </c>
      <c r="F109" s="1">
        <v>14.6</v>
      </c>
      <c r="G109" s="1">
        <v>1.6E-2</v>
      </c>
    </row>
    <row r="110" spans="3:7" x14ac:dyDescent="0.3">
      <c r="C110" s="2">
        <v>0.22</v>
      </c>
      <c r="D110" s="2" t="s">
        <v>10</v>
      </c>
      <c r="E110" s="1">
        <v>0.89100000000000001</v>
      </c>
      <c r="F110" s="1">
        <v>13.75</v>
      </c>
      <c r="G110" s="1">
        <v>1.0999999999999999E-2</v>
      </c>
    </row>
    <row r="111" spans="3:7" x14ac:dyDescent="0.3">
      <c r="C111" s="2">
        <v>0.22</v>
      </c>
      <c r="D111" s="2" t="s">
        <v>12</v>
      </c>
      <c r="E111" s="1">
        <v>1.367</v>
      </c>
      <c r="F111" s="1">
        <v>21.1</v>
      </c>
      <c r="G111" s="1">
        <v>3.5999999999999997E-2</v>
      </c>
    </row>
    <row r="112" spans="3:7" x14ac:dyDescent="0.3">
      <c r="C112" s="2">
        <v>0.22</v>
      </c>
      <c r="D112" s="2" t="s">
        <v>14</v>
      </c>
      <c r="E112" s="1">
        <v>0.86599999999999999</v>
      </c>
      <c r="F112" s="1">
        <v>13.36</v>
      </c>
      <c r="G112" s="1">
        <v>8.9999999999999993E-3</v>
      </c>
    </row>
    <row r="113" spans="3:7" x14ac:dyDescent="0.3">
      <c r="C113" s="2">
        <v>0.22</v>
      </c>
      <c r="D113" s="2" t="s">
        <v>17</v>
      </c>
      <c r="E113" s="1">
        <v>0.95599999999999996</v>
      </c>
      <c r="F113" s="1">
        <v>14.75</v>
      </c>
      <c r="G113" s="1">
        <v>1.6E-2</v>
      </c>
    </row>
    <row r="114" spans="3:7" x14ac:dyDescent="0.3">
      <c r="C114" s="2">
        <v>0.22</v>
      </c>
      <c r="D114" s="2" t="s">
        <v>18</v>
      </c>
      <c r="E114" s="1">
        <v>0.98799999999999999</v>
      </c>
      <c r="F114" s="1">
        <v>15.25</v>
      </c>
      <c r="G114" s="1">
        <v>1.4E-2</v>
      </c>
    </row>
    <row r="115" spans="3:7" x14ac:dyDescent="0.3">
      <c r="C115" s="2">
        <v>0.22</v>
      </c>
      <c r="D115" s="2" t="s">
        <v>19</v>
      </c>
      <c r="E115" s="1">
        <v>1.1080000000000001</v>
      </c>
      <c r="F115" s="1">
        <v>17.100000000000001</v>
      </c>
      <c r="G115" s="1">
        <v>1.2E-2</v>
      </c>
    </row>
    <row r="116" spans="3:7" x14ac:dyDescent="0.3">
      <c r="C116" s="2">
        <v>0.22</v>
      </c>
      <c r="D116" s="2" t="s">
        <v>20</v>
      </c>
      <c r="E116" s="1">
        <v>0.82</v>
      </c>
      <c r="F116" s="1">
        <v>12.65</v>
      </c>
      <c r="G116" s="1">
        <v>1.0999999999999999E-2</v>
      </c>
    </row>
    <row r="117" spans="3:7" x14ac:dyDescent="0.3">
      <c r="C117" s="2">
        <v>0.22</v>
      </c>
      <c r="D117" s="2" t="s">
        <v>21</v>
      </c>
      <c r="E117" s="1">
        <v>1.0169999999999999</v>
      </c>
      <c r="F117" s="1">
        <v>15.69</v>
      </c>
      <c r="G117" s="1">
        <v>1.2E-2</v>
      </c>
    </row>
    <row r="118" spans="3:7" x14ac:dyDescent="0.3">
      <c r="C118" s="2">
        <v>0.22</v>
      </c>
      <c r="D118" s="2" t="s">
        <v>22</v>
      </c>
      <c r="E118" s="1">
        <v>1.02</v>
      </c>
      <c r="F118" s="1">
        <v>15.74</v>
      </c>
      <c r="G118" s="1">
        <v>1.2E-2</v>
      </c>
    </row>
    <row r="119" spans="3:7" x14ac:dyDescent="0.3">
      <c r="C119" s="2">
        <v>0.22</v>
      </c>
      <c r="D119" s="2" t="s">
        <v>23</v>
      </c>
      <c r="E119" s="1">
        <v>0.90700000000000003</v>
      </c>
      <c r="F119" s="1">
        <v>14</v>
      </c>
      <c r="G119" s="1">
        <v>1.4999999999999999E-2</v>
      </c>
    </row>
    <row r="120" spans="3:7" x14ac:dyDescent="0.3">
      <c r="C120" s="2">
        <v>0.22</v>
      </c>
      <c r="D120" s="2" t="s">
        <v>24</v>
      </c>
      <c r="E120" s="1">
        <v>0.92700000000000005</v>
      </c>
      <c r="F120" s="1">
        <v>14.31</v>
      </c>
      <c r="G120" s="1">
        <v>0.02</v>
      </c>
    </row>
    <row r="121" spans="3:7" x14ac:dyDescent="0.3">
      <c r="C121" s="2">
        <v>0.22</v>
      </c>
      <c r="D121" s="2" t="s">
        <v>25</v>
      </c>
      <c r="E121" s="1">
        <v>0.90100000000000002</v>
      </c>
      <c r="F121" s="1">
        <v>13.9</v>
      </c>
      <c r="G121" s="1">
        <v>2.3E-2</v>
      </c>
    </row>
    <row r="122" spans="3:7" x14ac:dyDescent="0.3">
      <c r="C122" s="2">
        <v>0.22</v>
      </c>
      <c r="D122" s="2" t="s">
        <v>26</v>
      </c>
      <c r="E122" s="1">
        <v>1.387</v>
      </c>
      <c r="F122" s="1">
        <v>21.4</v>
      </c>
      <c r="G122" s="1">
        <v>3.5000000000000003E-2</v>
      </c>
    </row>
    <row r="123" spans="3:7" x14ac:dyDescent="0.3">
      <c r="C123" s="2">
        <v>0.22</v>
      </c>
      <c r="D123" s="2" t="s">
        <v>90</v>
      </c>
      <c r="E123" s="1">
        <v>0.89400000000000002</v>
      </c>
      <c r="F123" s="1">
        <v>13.8</v>
      </c>
      <c r="G123" s="1">
        <v>1.2E-2</v>
      </c>
    </row>
    <row r="124" spans="3:7" x14ac:dyDescent="0.3">
      <c r="C124" s="2">
        <v>0.22</v>
      </c>
      <c r="D124" s="2" t="s">
        <v>30</v>
      </c>
      <c r="E124" s="1">
        <v>0.89600000000000002</v>
      </c>
      <c r="F124" s="1">
        <v>13.83</v>
      </c>
      <c r="G124" s="1">
        <v>1.9E-2</v>
      </c>
    </row>
    <row r="125" spans="3:7" x14ac:dyDescent="0.3">
      <c r="C125" s="2">
        <v>0.22</v>
      </c>
      <c r="D125" s="2" t="s">
        <v>30</v>
      </c>
      <c r="E125" s="1">
        <v>1.0109999999999999</v>
      </c>
      <c r="F125" s="1">
        <v>15.6</v>
      </c>
      <c r="G125" s="1">
        <v>1.9E-2</v>
      </c>
    </row>
    <row r="126" spans="3:7" x14ac:dyDescent="0.3">
      <c r="C126" s="2">
        <v>0.22</v>
      </c>
      <c r="D126" s="2" t="s">
        <v>31</v>
      </c>
      <c r="E126" s="1">
        <v>0.98499999999999999</v>
      </c>
      <c r="F126" s="1">
        <v>15.2</v>
      </c>
      <c r="G126" s="1">
        <v>1.9E-2</v>
      </c>
    </row>
    <row r="127" spans="3:7" x14ac:dyDescent="0.3">
      <c r="C127" s="2">
        <v>0.22</v>
      </c>
      <c r="D127" s="2" t="s">
        <v>32</v>
      </c>
      <c r="E127" s="1">
        <v>1.0369999999999999</v>
      </c>
      <c r="F127" s="1">
        <v>16</v>
      </c>
      <c r="G127" s="1">
        <v>1.4999999999999999E-2</v>
      </c>
    </row>
    <row r="128" spans="3:7" x14ac:dyDescent="0.3">
      <c r="C128" s="2">
        <v>0.22</v>
      </c>
      <c r="D128" s="2" t="s">
        <v>91</v>
      </c>
      <c r="E128" s="1">
        <v>2.0609999999999999</v>
      </c>
      <c r="F128" s="1">
        <v>31.81</v>
      </c>
      <c r="G128" s="1">
        <v>4.3999999999999997E-2</v>
      </c>
    </row>
    <row r="129" spans="3:7" x14ac:dyDescent="0.3">
      <c r="C129" s="2">
        <v>0.22</v>
      </c>
      <c r="D129" s="2" t="s">
        <v>34</v>
      </c>
      <c r="E129" s="1">
        <v>0.92700000000000005</v>
      </c>
      <c r="F129" s="1">
        <v>14.31</v>
      </c>
      <c r="G129" s="1">
        <v>2.5999999999999999E-2</v>
      </c>
    </row>
    <row r="130" spans="3:7" x14ac:dyDescent="0.3">
      <c r="C130" s="2">
        <v>0.22</v>
      </c>
      <c r="D130" s="2" t="s">
        <v>34</v>
      </c>
      <c r="E130" s="1">
        <v>0.93300000000000005</v>
      </c>
      <c r="F130" s="1">
        <v>14.4</v>
      </c>
      <c r="G130" s="1">
        <v>2.5999999999999999E-2</v>
      </c>
    </row>
    <row r="131" spans="3:7" x14ac:dyDescent="0.3">
      <c r="C131" s="2">
        <v>0.22</v>
      </c>
      <c r="D131" s="2" t="s">
        <v>38</v>
      </c>
      <c r="E131" s="1">
        <v>0.92700000000000005</v>
      </c>
      <c r="F131" s="1">
        <v>14.31</v>
      </c>
      <c r="G131" s="1">
        <v>1.2999999999999999E-2</v>
      </c>
    </row>
    <row r="132" spans="3:7" x14ac:dyDescent="0.3">
      <c r="C132" s="2">
        <v>0.22</v>
      </c>
      <c r="D132" s="2" t="s">
        <v>92</v>
      </c>
      <c r="E132" s="1">
        <v>0.92700000000000005</v>
      </c>
      <c r="F132" s="1">
        <v>14.31</v>
      </c>
      <c r="G132" s="1">
        <v>2.4E-2</v>
      </c>
    </row>
    <row r="133" spans="3:7" x14ac:dyDescent="0.3">
      <c r="C133" s="2">
        <v>0.22</v>
      </c>
      <c r="D133" s="2" t="s">
        <v>93</v>
      </c>
      <c r="E133" s="1">
        <v>0.92700000000000005</v>
      </c>
      <c r="F133" s="1">
        <v>14.31</v>
      </c>
      <c r="G133" s="1">
        <v>2.5000000000000001E-2</v>
      </c>
    </row>
    <row r="134" spans="3:7" x14ac:dyDescent="0.3">
      <c r="C134" s="2">
        <v>0.22</v>
      </c>
      <c r="D134" s="2" t="s">
        <v>39</v>
      </c>
      <c r="E134" s="1">
        <v>0.92700000000000005</v>
      </c>
      <c r="F134" s="1">
        <v>14.31</v>
      </c>
      <c r="G134" s="1">
        <v>1.9E-2</v>
      </c>
    </row>
    <row r="135" spans="3:7" x14ac:dyDescent="0.3">
      <c r="C135" s="2">
        <v>0.22</v>
      </c>
      <c r="D135" s="2" t="s">
        <v>94</v>
      </c>
      <c r="E135" s="1">
        <v>0.92700000000000005</v>
      </c>
      <c r="F135" s="1">
        <v>14.31</v>
      </c>
      <c r="G135" s="1">
        <v>1.2999999999999999E-2</v>
      </c>
    </row>
    <row r="136" spans="3:7" x14ac:dyDescent="0.3">
      <c r="C136" s="2">
        <v>0.22</v>
      </c>
      <c r="D136" s="2" t="s">
        <v>42</v>
      </c>
      <c r="E136" s="1">
        <v>1.03</v>
      </c>
      <c r="F136" s="1">
        <v>15.9</v>
      </c>
      <c r="G136" s="1">
        <v>2.9000000000000001E-2</v>
      </c>
    </row>
    <row r="137" spans="3:7" x14ac:dyDescent="0.3">
      <c r="C137" s="2">
        <v>0.22</v>
      </c>
      <c r="D137" s="2" t="s">
        <v>46</v>
      </c>
      <c r="E137" s="1">
        <v>0.90700000000000003</v>
      </c>
      <c r="F137" s="1">
        <v>14</v>
      </c>
      <c r="G137" s="1">
        <v>2.5999999999999999E-2</v>
      </c>
    </row>
    <row r="138" spans="3:7" x14ac:dyDescent="0.3">
      <c r="C138" s="2">
        <v>0.22</v>
      </c>
      <c r="D138" s="2" t="s">
        <v>95</v>
      </c>
      <c r="E138" s="1">
        <v>0.90700000000000003</v>
      </c>
      <c r="F138" s="1">
        <v>14</v>
      </c>
      <c r="G138" s="1">
        <v>2.7E-2</v>
      </c>
    </row>
    <row r="139" spans="3:7" x14ac:dyDescent="0.3">
      <c r="C139" s="2">
        <v>0.22</v>
      </c>
      <c r="D139" s="2" t="s">
        <v>96</v>
      </c>
      <c r="E139" s="1">
        <v>0.83599999999999997</v>
      </c>
      <c r="F139" s="1">
        <v>12.9</v>
      </c>
      <c r="G139" s="1">
        <v>1.4E-2</v>
      </c>
    </row>
    <row r="140" spans="3:7" x14ac:dyDescent="0.3">
      <c r="C140" s="2">
        <v>0.22</v>
      </c>
      <c r="D140" s="2" t="s">
        <v>97</v>
      </c>
      <c r="E140" s="1">
        <v>0.94</v>
      </c>
      <c r="F140" s="1">
        <v>14.51</v>
      </c>
      <c r="G140" s="1">
        <v>1.2E-2</v>
      </c>
    </row>
    <row r="141" spans="3:7" x14ac:dyDescent="0.3">
      <c r="C141" s="2">
        <v>0.22</v>
      </c>
      <c r="D141" s="2" t="s">
        <v>98</v>
      </c>
      <c r="E141" s="1">
        <v>1.9430000000000001</v>
      </c>
      <c r="F141" s="1">
        <v>29.99</v>
      </c>
      <c r="G141" s="1">
        <v>3.2000000000000001E-2</v>
      </c>
    </row>
    <row r="142" spans="3:7" x14ac:dyDescent="0.3">
      <c r="C142" s="2">
        <v>0.22</v>
      </c>
      <c r="D142" s="2" t="s">
        <v>53</v>
      </c>
      <c r="E142" s="1">
        <v>0.94599999999999995</v>
      </c>
      <c r="F142" s="1">
        <v>14.6</v>
      </c>
      <c r="G142" s="1">
        <v>2.9000000000000001E-2</v>
      </c>
    </row>
    <row r="143" spans="3:7" x14ac:dyDescent="0.3">
      <c r="C143" s="2">
        <v>0.22</v>
      </c>
      <c r="D143" s="2" t="s">
        <v>99</v>
      </c>
      <c r="E143" s="1">
        <v>1.0369999999999999</v>
      </c>
      <c r="F143" s="1">
        <v>16</v>
      </c>
      <c r="G143" s="1">
        <v>2.5999999999999999E-2</v>
      </c>
    </row>
    <row r="144" spans="3:7" x14ac:dyDescent="0.3">
      <c r="C144" s="2">
        <v>0.22</v>
      </c>
      <c r="D144" s="2" t="s">
        <v>100</v>
      </c>
      <c r="E144" s="1">
        <v>1.3280000000000001</v>
      </c>
      <c r="F144" s="1">
        <v>20.49</v>
      </c>
      <c r="G144" s="1">
        <v>3.2000000000000001E-2</v>
      </c>
    </row>
    <row r="145" spans="3:7" x14ac:dyDescent="0.3">
      <c r="C145" s="2">
        <v>0.22</v>
      </c>
      <c r="D145" s="2" t="s">
        <v>101</v>
      </c>
      <c r="E145" s="1">
        <v>1.367</v>
      </c>
      <c r="F145" s="1">
        <v>21.1</v>
      </c>
      <c r="G145" s="1">
        <v>3.5000000000000003E-2</v>
      </c>
    </row>
    <row r="146" spans="3:7" x14ac:dyDescent="0.3">
      <c r="C146" s="2">
        <v>0.22</v>
      </c>
      <c r="D146" s="2" t="s">
        <v>60</v>
      </c>
      <c r="E146" s="1">
        <v>0.95899999999999996</v>
      </c>
      <c r="F146" s="1">
        <v>14.8</v>
      </c>
      <c r="G146" s="1">
        <v>2.9000000000000001E-2</v>
      </c>
    </row>
    <row r="147" spans="3:7" x14ac:dyDescent="0.3">
      <c r="C147" s="2">
        <v>0.22</v>
      </c>
      <c r="D147" s="2" t="s">
        <v>61</v>
      </c>
      <c r="E147" s="1">
        <v>0.82299999999999995</v>
      </c>
      <c r="F147" s="1">
        <v>12.7</v>
      </c>
      <c r="G147" s="1">
        <v>1.2999999999999999E-2</v>
      </c>
    </row>
    <row r="148" spans="3:7" x14ac:dyDescent="0.3">
      <c r="C148" s="2">
        <v>0.22</v>
      </c>
      <c r="D148" s="2" t="s">
        <v>102</v>
      </c>
      <c r="E148" s="1">
        <v>1.0369999999999999</v>
      </c>
      <c r="F148" s="1">
        <v>16</v>
      </c>
      <c r="G148" s="1">
        <v>1.6E-2</v>
      </c>
    </row>
    <row r="149" spans="3:7" x14ac:dyDescent="0.3">
      <c r="C149" s="2">
        <v>0.22</v>
      </c>
      <c r="D149" s="2" t="s">
        <v>103</v>
      </c>
      <c r="E149" s="1">
        <v>1.0369999999999999</v>
      </c>
      <c r="F149" s="1">
        <v>16</v>
      </c>
      <c r="G149" s="1">
        <v>2.9000000000000001E-2</v>
      </c>
    </row>
    <row r="150" spans="3:7" x14ac:dyDescent="0.3">
      <c r="C150" s="2">
        <v>0.22</v>
      </c>
      <c r="D150" s="2" t="s">
        <v>64</v>
      </c>
      <c r="E150" s="1">
        <v>0.88800000000000001</v>
      </c>
      <c r="F150" s="1">
        <v>13.7</v>
      </c>
      <c r="G150" s="1">
        <v>3.2000000000000001E-2</v>
      </c>
    </row>
    <row r="151" spans="3:7" x14ac:dyDescent="0.3">
      <c r="C151" s="2">
        <v>0.22</v>
      </c>
      <c r="D151" s="2" t="s">
        <v>104</v>
      </c>
      <c r="E151" s="1">
        <v>1.03</v>
      </c>
      <c r="F151" s="1">
        <v>15.9</v>
      </c>
      <c r="G151" s="1">
        <v>3.2000000000000001E-2</v>
      </c>
    </row>
    <row r="152" spans="3:7" x14ac:dyDescent="0.3">
      <c r="C152" s="2">
        <v>0.22</v>
      </c>
      <c r="D152" s="2" t="s">
        <v>105</v>
      </c>
      <c r="E152" s="1">
        <v>1.173</v>
      </c>
      <c r="F152" s="1">
        <v>18.100000000000001</v>
      </c>
      <c r="G152" s="1">
        <v>2.7E-2</v>
      </c>
    </row>
    <row r="153" spans="3:7" x14ac:dyDescent="0.3">
      <c r="C153" s="2">
        <v>0.22</v>
      </c>
      <c r="D153" s="2" t="s">
        <v>106</v>
      </c>
      <c r="E153" s="1">
        <v>1.84</v>
      </c>
      <c r="F153" s="1">
        <v>28.4</v>
      </c>
      <c r="G153" s="1">
        <v>3.5000000000000003E-2</v>
      </c>
    </row>
    <row r="154" spans="3:7" x14ac:dyDescent="0.3">
      <c r="C154" s="2">
        <v>0.22</v>
      </c>
      <c r="D154" s="2" t="s">
        <v>73</v>
      </c>
      <c r="E154" s="1">
        <v>0.77100000000000002</v>
      </c>
      <c r="F154" s="1">
        <v>11.9</v>
      </c>
      <c r="G154" s="1">
        <v>1.2E-2</v>
      </c>
    </row>
    <row r="155" spans="3:7" x14ac:dyDescent="0.3">
      <c r="C155" s="2">
        <v>0.22</v>
      </c>
      <c r="D155" s="2" t="s">
        <v>73</v>
      </c>
      <c r="E155" s="1">
        <v>0.77100000000000002</v>
      </c>
      <c r="F155" s="1">
        <v>11.9</v>
      </c>
      <c r="G155" s="1">
        <v>1.2E-2</v>
      </c>
    </row>
    <row r="156" spans="3:7" x14ac:dyDescent="0.3">
      <c r="C156" s="2">
        <v>0.22</v>
      </c>
      <c r="D156" s="2" t="s">
        <v>75</v>
      </c>
      <c r="E156" s="1">
        <v>0.90100000000000002</v>
      </c>
      <c r="F156" s="1">
        <v>13.9</v>
      </c>
      <c r="G156" s="1">
        <v>0.01</v>
      </c>
    </row>
    <row r="157" spans="3:7" x14ac:dyDescent="0.3">
      <c r="C157" s="2">
        <v>0.22</v>
      </c>
      <c r="D157" s="2" t="s">
        <v>107</v>
      </c>
      <c r="E157" s="1">
        <v>0.92</v>
      </c>
      <c r="F157" s="1">
        <v>14.2</v>
      </c>
      <c r="G157" s="1">
        <v>1.0999999999999999E-2</v>
      </c>
    </row>
    <row r="158" spans="3:7" x14ac:dyDescent="0.3">
      <c r="C158" s="2">
        <v>0.22</v>
      </c>
      <c r="D158" s="2" t="s">
        <v>108</v>
      </c>
      <c r="E158" s="1">
        <v>0.94</v>
      </c>
      <c r="F158" s="1">
        <v>14.51</v>
      </c>
      <c r="G158" s="1">
        <v>1.0999999999999999E-2</v>
      </c>
    </row>
    <row r="159" spans="3:7" x14ac:dyDescent="0.3">
      <c r="C159" s="2">
        <v>0.22</v>
      </c>
      <c r="D159" s="2" t="s">
        <v>80</v>
      </c>
      <c r="E159" s="1">
        <v>0.94</v>
      </c>
      <c r="F159" s="1">
        <v>14.51</v>
      </c>
      <c r="G159" s="1">
        <v>1.6E-2</v>
      </c>
    </row>
    <row r="160" spans="3:7" x14ac:dyDescent="0.3">
      <c r="C160" s="2">
        <v>0.22</v>
      </c>
      <c r="D160" s="2" t="s">
        <v>109</v>
      </c>
      <c r="E160" s="1">
        <v>1.03</v>
      </c>
      <c r="F160" s="1">
        <v>15.9</v>
      </c>
      <c r="G160" s="1">
        <v>3.2000000000000001E-2</v>
      </c>
    </row>
    <row r="161" spans="3:7" x14ac:dyDescent="0.3">
      <c r="C161" s="2">
        <v>0.22</v>
      </c>
      <c r="D161" s="2" t="s">
        <v>110</v>
      </c>
      <c r="E161" s="1">
        <v>0.93300000000000005</v>
      </c>
      <c r="F161" s="1">
        <v>14.4</v>
      </c>
      <c r="G161" s="1">
        <v>1.4E-2</v>
      </c>
    </row>
    <row r="162" spans="3:7" x14ac:dyDescent="0.3">
      <c r="C162" s="2">
        <v>0.22</v>
      </c>
      <c r="D162" s="2" t="s">
        <v>81</v>
      </c>
      <c r="E162" s="1">
        <v>0.92700000000000005</v>
      </c>
      <c r="F162" s="1">
        <v>14.31</v>
      </c>
      <c r="G162" s="1">
        <v>1.0999999999999999E-2</v>
      </c>
    </row>
    <row r="163" spans="3:7" x14ac:dyDescent="0.3">
      <c r="C163" s="2">
        <v>0.22</v>
      </c>
      <c r="D163" s="2" t="s">
        <v>111</v>
      </c>
      <c r="E163" s="1">
        <v>1.0369999999999999</v>
      </c>
      <c r="F163" s="1">
        <v>16</v>
      </c>
      <c r="G163" s="1">
        <v>1.2E-2</v>
      </c>
    </row>
    <row r="164" spans="3:7" x14ac:dyDescent="0.3">
      <c r="C164" s="2">
        <v>0.22</v>
      </c>
      <c r="D164" s="2" t="s">
        <v>84</v>
      </c>
      <c r="E164" s="1">
        <v>1.03</v>
      </c>
      <c r="F164" s="1">
        <v>15.9</v>
      </c>
      <c r="G164" s="1">
        <v>1.4999999999999999E-2</v>
      </c>
    </row>
    <row r="165" spans="3:7" x14ac:dyDescent="0.3">
      <c r="C165" s="2">
        <v>0.22</v>
      </c>
      <c r="D165" s="2" t="s">
        <v>112</v>
      </c>
      <c r="E165" s="1">
        <v>0.92</v>
      </c>
      <c r="F165" s="1">
        <v>14.2</v>
      </c>
      <c r="G165" s="1">
        <v>1.4999999999999999E-2</v>
      </c>
    </row>
    <row r="166" spans="3:7" x14ac:dyDescent="0.3">
      <c r="C166" s="2">
        <v>0.22</v>
      </c>
      <c r="D166" s="2" t="s">
        <v>113</v>
      </c>
      <c r="E166" s="1">
        <v>0.92700000000000005</v>
      </c>
      <c r="F166" s="1">
        <v>14.31</v>
      </c>
      <c r="G166" s="1">
        <v>2.8000000000000001E-2</v>
      </c>
    </row>
    <row r="167" spans="3:7" x14ac:dyDescent="0.3">
      <c r="C167" s="2">
        <v>0.22</v>
      </c>
      <c r="D167" s="2" t="s">
        <v>114</v>
      </c>
      <c r="E167" s="1">
        <v>0.94</v>
      </c>
      <c r="F167" s="1">
        <v>14.51</v>
      </c>
      <c r="G167" s="1">
        <v>2.8000000000000001E-2</v>
      </c>
    </row>
    <row r="168" spans="3:7" x14ac:dyDescent="0.3">
      <c r="C168" s="2">
        <v>0.22</v>
      </c>
      <c r="D168" s="2" t="s">
        <v>115</v>
      </c>
      <c r="E168" s="1">
        <v>0.97799999999999998</v>
      </c>
      <c r="F168" s="1">
        <v>15.09</v>
      </c>
      <c r="G168" s="1">
        <v>2.8000000000000001E-2</v>
      </c>
    </row>
    <row r="169" spans="3:7" x14ac:dyDescent="0.3">
      <c r="C169" s="2">
        <v>0.22</v>
      </c>
      <c r="D169" s="2" t="s">
        <v>116</v>
      </c>
      <c r="E169" s="1">
        <v>0.97199999999999998</v>
      </c>
      <c r="F169" s="1">
        <v>15</v>
      </c>
      <c r="G169" s="1">
        <v>0.02</v>
      </c>
    </row>
    <row r="170" spans="3:7" x14ac:dyDescent="0.3">
      <c r="C170" s="2">
        <v>0.25</v>
      </c>
      <c r="D170" s="2" t="s">
        <v>85</v>
      </c>
      <c r="E170" s="1">
        <v>1.698</v>
      </c>
      <c r="F170" s="1">
        <v>26.2</v>
      </c>
      <c r="G170" s="1">
        <v>1.0999999999999999E-2</v>
      </c>
    </row>
    <row r="171" spans="3:7" x14ac:dyDescent="0.3">
      <c r="C171" s="2">
        <v>0.25</v>
      </c>
      <c r="D171" s="2" t="s">
        <v>10</v>
      </c>
      <c r="E171" s="1">
        <v>1.4</v>
      </c>
      <c r="F171" s="1">
        <v>21.61</v>
      </c>
      <c r="G171" s="1">
        <v>1.2E-2</v>
      </c>
    </row>
    <row r="172" spans="3:7" x14ac:dyDescent="0.3">
      <c r="C172" s="2">
        <v>0.25</v>
      </c>
      <c r="D172" s="2" t="s">
        <v>12</v>
      </c>
      <c r="E172" s="1">
        <v>1.9890000000000001</v>
      </c>
      <c r="F172" s="1">
        <v>30.69</v>
      </c>
      <c r="G172" s="1">
        <v>3.6999999999999998E-2</v>
      </c>
    </row>
    <row r="173" spans="3:7" x14ac:dyDescent="0.3">
      <c r="C173" s="2">
        <v>0.25</v>
      </c>
      <c r="D173" s="2" t="s">
        <v>13</v>
      </c>
      <c r="E173" s="1">
        <v>2.0019999999999998</v>
      </c>
      <c r="F173" s="1">
        <v>30.9</v>
      </c>
      <c r="G173" s="1">
        <v>3.6999999999999998E-2</v>
      </c>
    </row>
    <row r="174" spans="3:7" x14ac:dyDescent="0.3">
      <c r="C174" s="2">
        <v>0.25</v>
      </c>
      <c r="D174" s="2" t="s">
        <v>17</v>
      </c>
      <c r="E174" s="1">
        <v>1.5669999999999999</v>
      </c>
      <c r="F174" s="1">
        <v>24.18</v>
      </c>
      <c r="G174" s="1">
        <v>1.2E-2</v>
      </c>
    </row>
    <row r="175" spans="3:7" x14ac:dyDescent="0.3">
      <c r="C175" s="2">
        <v>0.25</v>
      </c>
      <c r="D175" s="2" t="s">
        <v>19</v>
      </c>
      <c r="E175" s="1">
        <v>1.58</v>
      </c>
      <c r="F175" s="1">
        <v>24.38</v>
      </c>
      <c r="G175" s="1">
        <v>1.2999999999999999E-2</v>
      </c>
    </row>
    <row r="176" spans="3:7" x14ac:dyDescent="0.3">
      <c r="C176" s="2">
        <v>0.25</v>
      </c>
      <c r="D176" s="2" t="s">
        <v>27</v>
      </c>
      <c r="E176" s="1">
        <v>1.6910000000000001</v>
      </c>
      <c r="F176" s="1">
        <v>26.1</v>
      </c>
      <c r="G176" s="1">
        <v>1.4999999999999999E-2</v>
      </c>
    </row>
    <row r="177" spans="3:7" x14ac:dyDescent="0.3">
      <c r="C177" s="2">
        <v>0.25</v>
      </c>
      <c r="D177" s="2" t="s">
        <v>29</v>
      </c>
      <c r="E177" s="1">
        <v>1.5740000000000001</v>
      </c>
      <c r="F177" s="1">
        <v>24.29</v>
      </c>
      <c r="G177" s="1">
        <v>2.8000000000000001E-2</v>
      </c>
    </row>
    <row r="178" spans="3:7" x14ac:dyDescent="0.3">
      <c r="C178" s="2">
        <v>0.25</v>
      </c>
      <c r="D178" s="2" t="s">
        <v>117</v>
      </c>
      <c r="E178" s="1">
        <v>1.2</v>
      </c>
      <c r="F178" s="1">
        <v>18.52</v>
      </c>
      <c r="G178" s="1">
        <v>0.02</v>
      </c>
    </row>
    <row r="179" spans="3:7" x14ac:dyDescent="0.3">
      <c r="C179" s="2">
        <v>0.25</v>
      </c>
      <c r="D179" s="2" t="s">
        <v>118</v>
      </c>
      <c r="E179" s="1">
        <v>2.3969999999999998</v>
      </c>
      <c r="F179" s="1">
        <v>36.99</v>
      </c>
      <c r="G179" s="1">
        <v>3.3000000000000002E-2</v>
      </c>
    </row>
    <row r="180" spans="3:7" x14ac:dyDescent="0.3">
      <c r="C180" s="2">
        <v>0.25</v>
      </c>
      <c r="D180" s="2" t="s">
        <v>119</v>
      </c>
      <c r="E180" s="1">
        <v>2.3199999999999998</v>
      </c>
      <c r="F180" s="1">
        <v>35.799999999999997</v>
      </c>
      <c r="G180" s="1">
        <v>3.6999999999999998E-2</v>
      </c>
    </row>
    <row r="181" spans="3:7" x14ac:dyDescent="0.3">
      <c r="C181" s="2">
        <v>0.25</v>
      </c>
      <c r="D181" s="2" t="s">
        <v>120</v>
      </c>
      <c r="E181" s="1">
        <v>2.0099999999999998</v>
      </c>
      <c r="F181" s="1">
        <v>31.02</v>
      </c>
      <c r="G181" s="1">
        <v>4.2000000000000003E-2</v>
      </c>
    </row>
    <row r="182" spans="3:7" x14ac:dyDescent="0.3">
      <c r="C182" s="2">
        <v>0.25</v>
      </c>
      <c r="D182" s="2" t="s">
        <v>121</v>
      </c>
      <c r="E182" s="1">
        <v>1.3</v>
      </c>
      <c r="F182" s="1">
        <v>20.059999999999999</v>
      </c>
      <c r="G182" s="1">
        <v>2.4E-2</v>
      </c>
    </row>
    <row r="183" spans="3:7" x14ac:dyDescent="0.3">
      <c r="C183" s="2">
        <v>0.25</v>
      </c>
      <c r="D183" s="2" t="s">
        <v>122</v>
      </c>
      <c r="E183" s="1">
        <v>2.0099999999999998</v>
      </c>
      <c r="F183" s="1">
        <v>31.02</v>
      </c>
      <c r="G183" s="1">
        <v>3.6999999999999998E-2</v>
      </c>
    </row>
    <row r="184" spans="3:7" x14ac:dyDescent="0.3">
      <c r="C184" s="2">
        <v>0.25</v>
      </c>
      <c r="D184" s="2" t="s">
        <v>123</v>
      </c>
      <c r="E184" s="1">
        <v>1.645</v>
      </c>
      <c r="F184" s="1">
        <v>25.39</v>
      </c>
      <c r="G184" s="1">
        <v>3.6999999999999998E-2</v>
      </c>
    </row>
    <row r="185" spans="3:7" x14ac:dyDescent="0.3">
      <c r="C185" s="2">
        <v>0.25</v>
      </c>
      <c r="D185" s="2" t="s">
        <v>124</v>
      </c>
      <c r="E185" s="1">
        <v>1.2470000000000001</v>
      </c>
      <c r="F185" s="1">
        <v>19.239999999999998</v>
      </c>
      <c r="G185" s="1">
        <v>0.02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77C791-AEBC-4909-B4CB-10BFA01468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Ballistic_Coefficients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2020-12-29T21:00:17Z</dcterms:created>
  <dcterms:modified xsi:type="dcterms:W3CDTF">2020-12-30T02:10:48Z</dcterms:modified>
</cp:coreProperties>
</file>