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rk\Dropbox\Blog\UboatLosses\"/>
    </mc:Choice>
  </mc:AlternateContent>
  <xr:revisionPtr revIDLastSave="0" documentId="13_ncr:1_{2DFB1D5D-2DC6-4166-91F4-E6B0D6387DDC}" xr6:coauthVersionLast="47" xr6:coauthVersionMax="47" xr10:uidLastSave="{00000000-0000-0000-0000-000000000000}"/>
  <bookViews>
    <workbookView xWindow="-120" yWindow="-120" windowWidth="29040" windowHeight="15840" xr2:uid="{AD5FE48E-9CE6-4EDE-8F69-E8FD3B4EAF42}"/>
  </bookViews>
  <sheets>
    <sheet name="Report" sheetId="4" r:id="rId1"/>
    <sheet name="CleanupTable" sheetId="3" r:id="rId2"/>
    <sheet name="DataSetup4Graphing" sheetId="1" r:id="rId3"/>
  </sheets>
  <externalReferences>
    <externalReference r:id="rId4"/>
  </externalReferences>
  <definedNames>
    <definedName name="_CutoffEnigma">DataSetup4Graphing!$B$8</definedName>
    <definedName name="_CutoffRadar">DataSetup4Graphing!$B$9</definedName>
    <definedName name="_nBITS">DataSetup4Graphing!#REF!</definedName>
    <definedName name="_VERF">DataSetup4Graphing!#REF!</definedName>
    <definedName name="CONV_LI_ION_HPM10_FUNC">"conv_li_ion_hpm10"</definedName>
    <definedName name="ExternalData_2" localSheetId="1" hidden="1">CleanupTable!$A$6:$C$75</definedName>
    <definedName name="NO_CONV_FUNC">"conv_none"</definedName>
    <definedName name="UsageNameCurrent">'[1]Usage Scenario'!$E$4:$F$74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" i="3" l="1"/>
  <c r="B3" i="1"/>
  <c r="B3" i="4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C170" i="1"/>
  <c r="F170" i="1" s="1"/>
  <c r="C169" i="1"/>
  <c r="F169" i="1" s="1"/>
  <c r="C99" i="1"/>
  <c r="D99" i="1" s="1"/>
  <c r="C98" i="1"/>
  <c r="D98" i="1" s="1"/>
  <c r="C22" i="1"/>
  <c r="D22" i="1" s="1"/>
  <c r="C21" i="1"/>
  <c r="D21" i="1" s="1"/>
  <c r="C93" i="1"/>
  <c r="F93" i="1" s="1"/>
  <c r="C92" i="1"/>
  <c r="F92" i="1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DD2B0A3-9190-4C68-9CFC-9B6725FFC1AB}" keepAlive="1" name="Query - Cleanup" description="Connection to the 'Cleanup' query in the workbook." type="5" refreshedVersion="6" background="1" saveData="1">
    <dbPr connection="Provider=Microsoft.Mashup.OleDb.1;Data Source=$Workbook$;Location=Cleanup;Extended Properties=&quot;&quot;" command="SELECT * FROM [Cleanup]"/>
  </connection>
  <connection id="2" xr16:uid="{D1DC3B05-F2E2-4696-AC97-A874D62E167D}" keepAlive="1" name="Query - Raw_Table" description="Connection to the 'Raw_Table' query in the workbook." type="5" refreshedVersion="6" background="1">
    <dbPr connection="Provider=Microsoft.Mashup.OleDb.1;Data Source=$Workbook$;Location=Raw_Table;Extended Properties=&quot;&quot;" command="SELECT * FROM [Raw_Table]"/>
  </connection>
</connections>
</file>

<file path=xl/sharedStrings.xml><?xml version="1.0" encoding="utf-8"?>
<sst xmlns="http://schemas.openxmlformats.org/spreadsheetml/2006/main" count="69" uniqueCount="49">
  <si>
    <t>Date</t>
  </si>
  <si>
    <t>Tonnage_Lost</t>
  </si>
  <si>
    <t>Uboats_Lost</t>
  </si>
  <si>
    <t>Tonnage</t>
  </si>
  <si>
    <t>Uboats Lost</t>
  </si>
  <si>
    <t>Tables to Graph</t>
  </si>
  <si>
    <t>Before Enigma</t>
  </si>
  <si>
    <t>Enigma Broken</t>
  </si>
  <si>
    <t>Centimetric Radar Deployed</t>
  </si>
  <si>
    <t>Date Cutoffs</t>
  </si>
  <si>
    <t>+Enigma</t>
  </si>
  <si>
    <t>Commercial Tonnage Sunk</t>
  </si>
  <si>
    <t>DATE:</t>
  </si>
  <si>
    <t>SUBJECT:</t>
  </si>
  <si>
    <t>Mark Biegert</t>
  </si>
  <si>
    <t>FROM:</t>
  </si>
  <si>
    <t>Chart Title</t>
  </si>
  <si>
    <t>Yaxis</t>
  </si>
  <si>
    <t>Tonnage Sunk By Month</t>
  </si>
  <si>
    <t>Tonnage Sunk By Uboats Per Month</t>
  </si>
  <si>
    <t>Uboats Lost By Month</t>
  </si>
  <si>
    <t>Uboats Lost Per Month</t>
  </si>
  <si>
    <t>+Centimetric Radar</t>
  </si>
  <si>
    <t>Uboat Tonnage Sunk and Lost Report</t>
  </si>
  <si>
    <t>Graph Checklist</t>
  </si>
  <si>
    <t>Graphs</t>
  </si>
  <si>
    <t>Key Dates</t>
  </si>
  <si>
    <t>WW2 Starts</t>
  </si>
  <si>
    <t>Milestone</t>
  </si>
  <si>
    <t>Comment</t>
  </si>
  <si>
    <t>Starting deployment of ASV Mk. III radar</t>
  </si>
  <si>
    <t>3 Rotor Enigma being regularly broken</t>
  </si>
  <si>
    <t>Capture of German Weather Ship Lauenburg, which provided code data</t>
  </si>
  <si>
    <t>Deployment of Centimetric airborne radar set (ASV Mk III)</t>
  </si>
  <si>
    <t>Event</t>
  </si>
  <si>
    <t>Key Reference</t>
  </si>
  <si>
    <t>Armchair Admirals: Battle of the Atlantic</t>
  </si>
  <si>
    <t>Link</t>
  </si>
  <si>
    <t>Drachinifel showed two graphs I had not seen before. I theorize they were developed as shown below.</t>
  </si>
  <si>
    <t>Axes labeled</t>
  </si>
  <si>
    <t>Legend included</t>
  </si>
  <si>
    <t>Style standard applied</t>
  </si>
  <si>
    <t>Data provenace clearly indicated</t>
  </si>
  <si>
    <t>Colors accessible</t>
  </si>
  <si>
    <t>Challenge</t>
  </si>
  <si>
    <t>Response</t>
  </si>
  <si>
    <t>Prepartion for Graphing</t>
  </si>
  <si>
    <t>From Excel's standpoint, there are three series to plot. The graph prep below breaks</t>
  </si>
  <si>
    <t>the main series into three parts based on the assigned data range.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</si>
</sst>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;;;"/>
  </numFmts>
  <fonts count="12" x14ac:knownFonts="1">
    <font>
      <sz val="10"/>
      <color theme="1"/>
      <name val="Consolas"/>
      <family val="2"/>
      <scheme val="minor"/>
    </font>
    <font>
      <sz val="18"/>
      <color theme="3"/>
      <name val="Consolas"/>
      <family val="2"/>
      <scheme val="major"/>
    </font>
    <font>
      <b/>
      <sz val="11"/>
      <color theme="3"/>
      <name val="Consolas"/>
      <family val="2"/>
      <scheme val="minor"/>
    </font>
    <font>
      <b/>
      <sz val="11"/>
      <color theme="1"/>
      <name val="Consolas"/>
      <family val="2"/>
      <scheme val="minor"/>
    </font>
    <font>
      <i/>
      <sz val="10"/>
      <color theme="1"/>
      <name val="Consolas"/>
      <family val="2"/>
      <scheme val="minor"/>
    </font>
    <font>
      <b/>
      <sz val="10"/>
      <color theme="1"/>
      <name val="Consolas"/>
      <family val="2"/>
      <scheme val="minor"/>
    </font>
    <font>
      <sz val="10"/>
      <color theme="1"/>
      <name val="Consolas"/>
      <family val="2"/>
      <scheme val="minor"/>
    </font>
    <font>
      <b/>
      <sz val="10"/>
      <color rgb="FF7030A0"/>
      <name val="Consolas"/>
      <family val="2"/>
      <scheme val="minor"/>
    </font>
    <font>
      <sz val="11"/>
      <color rgb="FF0070C0"/>
      <name val="Consolas"/>
      <family val="2"/>
      <scheme val="minor"/>
    </font>
    <font>
      <sz val="10"/>
      <color rgb="FF0070C0"/>
      <name val="Consolas"/>
      <family val="2"/>
      <scheme val="minor"/>
    </font>
    <font>
      <u/>
      <sz val="10"/>
      <color rgb="FF00B050"/>
      <name val="Consolas"/>
      <family val="2"/>
      <scheme val="minor"/>
    </font>
    <font>
      <b/>
      <sz val="10"/>
      <color theme="1"/>
      <name val="Consolas"/>
      <family val="3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double">
        <color theme="1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theme="0" tint="-0.14996795556505021"/>
      </left>
      <right style="thin">
        <color indexed="64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indexed="64"/>
      </right>
      <top/>
      <bottom/>
      <diagonal/>
    </border>
  </borders>
  <cellStyleXfs count="14">
    <xf numFmtId="0" fontId="0" fillId="0" borderId="0"/>
    <xf numFmtId="0" fontId="1" fillId="0" borderId="0" applyNumberFormat="0" applyFill="0" applyBorder="0" applyAlignment="0" applyProtection="0"/>
    <xf numFmtId="0" fontId="3" fillId="2" borderId="0" applyNumberFormat="0" applyAlignment="0" applyProtection="0"/>
    <xf numFmtId="0" fontId="4" fillId="2" borderId="0" applyNumberFormat="0" applyAlignment="0" applyProtection="0"/>
    <xf numFmtId="0" fontId="2" fillId="0" borderId="1" applyNumberFormat="0" applyFill="0" applyAlignment="0" applyProtection="0"/>
    <xf numFmtId="0" fontId="2" fillId="0" borderId="0" applyNumberFormat="0" applyFill="0" applyBorder="0" applyAlignment="0" applyProtection="0"/>
    <xf numFmtId="0" fontId="5" fillId="0" borderId="2" applyNumberFormat="0" applyFill="0" applyAlignment="0" applyProtection="0"/>
    <xf numFmtId="0" fontId="5" fillId="3" borderId="0" applyNumberFormat="0" applyAlignment="0" applyProtection="0"/>
    <xf numFmtId="0" fontId="7" fillId="0" borderId="0" applyNumberFormat="0" applyAlignment="0" applyProtection="0"/>
    <xf numFmtId="0" fontId="8" fillId="0" borderId="0" applyNumberFormat="0" applyFill="0" applyAlignment="0" applyProtection="0"/>
    <xf numFmtId="0" fontId="6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6" fillId="4" borderId="0" applyNumberFormat="0" applyAlignment="0" applyProtection="0"/>
  </cellStyleXfs>
  <cellXfs count="20">
    <xf numFmtId="0" fontId="0" fillId="0" borderId="0" xfId="0"/>
    <xf numFmtId="14" fontId="0" fillId="0" borderId="0" xfId="0" applyNumberFormat="1"/>
    <xf numFmtId="0" fontId="3" fillId="2" borderId="0" xfId="2"/>
    <xf numFmtId="15" fontId="0" fillId="0" borderId="0" xfId="0" applyNumberFormat="1"/>
    <xf numFmtId="0" fontId="0" fillId="0" borderId="0" xfId="0" quotePrefix="1"/>
    <xf numFmtId="0" fontId="4" fillId="2" borderId="0" xfId="3"/>
    <xf numFmtId="15" fontId="4" fillId="2" borderId="0" xfId="3" applyNumberFormat="1"/>
    <xf numFmtId="0" fontId="6" fillId="4" borderId="0" xfId="13"/>
    <xf numFmtId="0" fontId="5" fillId="3" borderId="0" xfId="7"/>
    <xf numFmtId="0" fontId="11" fillId="5" borderId="0" xfId="0" applyFont="1" applyFill="1"/>
    <xf numFmtId="0" fontId="0" fillId="5" borderId="0" xfId="0" applyFill="1"/>
    <xf numFmtId="0" fontId="9" fillId="0" borderId="0" xfId="11"/>
    <xf numFmtId="0" fontId="0" fillId="0" borderId="7" xfId="0" applyBorder="1"/>
    <xf numFmtId="0" fontId="11" fillId="0" borderId="4" xfId="0" applyFont="1" applyBorder="1"/>
    <xf numFmtId="0" fontId="11" fillId="0" borderId="3" xfId="0" applyFont="1" applyBorder="1"/>
    <xf numFmtId="15" fontId="11" fillId="0" borderId="5" xfId="0" applyNumberFormat="1" applyFont="1" applyFill="1" applyBorder="1"/>
    <xf numFmtId="15" fontId="11" fillId="0" borderId="6" xfId="0" applyNumberFormat="1" applyFont="1" applyFill="1" applyBorder="1"/>
    <xf numFmtId="15" fontId="0" fillId="0" borderId="7" xfId="0" applyNumberFormat="1" applyBorder="1"/>
    <xf numFmtId="15" fontId="0" fillId="0" borderId="0" xfId="0" applyNumberFormat="1" applyBorder="1"/>
    <xf numFmtId="164" fontId="0" fillId="0" borderId="7" xfId="0" applyNumberFormat="1" applyBorder="1"/>
  </cellXfs>
  <cellStyles count="14">
    <cellStyle name="Comment" xfId="8" xr:uid="{C4DDEBC2-DCD2-4316-AAE7-A5F6C47DBA99}"/>
    <cellStyle name="Followed Hyperlink" xfId="10" builtinId="9" hidden="1"/>
    <cellStyle name="Followed Hyperlink" xfId="12" builtinId="9" customBuiltin="1"/>
    <cellStyle name="Heading 1" xfId="2" builtinId="16" customBuiltin="1"/>
    <cellStyle name="Heading 2" xfId="3" builtinId="17" customBuiltin="1"/>
    <cellStyle name="Heading 3" xfId="4" builtinId="18" hidden="1"/>
    <cellStyle name="Heading 4" xfId="5" builtinId="19" hidden="1"/>
    <cellStyle name="Hyperlink" xfId="11" builtinId="8" customBuiltin="1"/>
    <cellStyle name="Intro_Hd" xfId="7" xr:uid="{84D0D410-758D-4384-B224-A500BAF57428}"/>
    <cellStyle name="Intro_Value" xfId="13" xr:uid="{FCBC6830-6F5B-4861-BAA9-D7B55D0406A8}"/>
    <cellStyle name="Linked Cell" xfId="9" builtinId="24" customBuiltin="1"/>
    <cellStyle name="Normal" xfId="0" builtinId="0" customBuiltin="1"/>
    <cellStyle name="Title" xfId="1" builtinId="15" hidden="1"/>
    <cellStyle name="Total" xfId="6" builtinId="25" customBuiltin="1"/>
  </cellStyles>
  <dxfs count="16">
    <dxf>
      <numFmt numFmtId="0" formatCode="General"/>
    </dxf>
    <dxf>
      <numFmt numFmtId="0" formatCode="General"/>
    </dxf>
    <dxf>
      <numFmt numFmtId="0" formatCode="General"/>
    </dxf>
    <dxf>
      <numFmt numFmtId="165" formatCode="[$-409]d/mmm/yy;@"/>
    </dxf>
    <dxf>
      <numFmt numFmtId="0" formatCode="General"/>
    </dxf>
    <dxf>
      <numFmt numFmtId="0" formatCode="General"/>
    </dxf>
    <dxf>
      <numFmt numFmtId="0" formatCode="General"/>
    </dxf>
    <dxf>
      <numFmt numFmtId="165" formatCode="[$-409]d/mmm/yy;@"/>
    </dxf>
    <dxf>
      <numFmt numFmtId="19" formatCode="dd/mm/yy"/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5117038483843"/>
          <bgColor rgb="FFFDF5E9"/>
        </patternFill>
      </fill>
    </dxf>
    <dxf>
      <font>
        <b/>
        <color theme="1"/>
      </font>
    </dxf>
    <dxf>
      <font>
        <b/>
        <color theme="1"/>
      </font>
    </dxf>
    <dxf>
      <font>
        <b val="0"/>
        <i val="0"/>
        <color theme="1"/>
      </font>
      <fill>
        <patternFill patternType="none">
          <bgColor auto="1"/>
        </patternFill>
      </fill>
      <border>
        <top style="double">
          <color theme="1"/>
        </top>
      </border>
    </dxf>
    <dxf>
      <font>
        <b/>
        <i val="0"/>
        <color theme="1"/>
      </font>
      <fill>
        <patternFill patternType="solid">
          <fgColor theme="0"/>
          <bgColor theme="8" tint="0.79995117038483843"/>
        </patternFill>
      </fill>
      <border>
        <bottom style="double">
          <color auto="1"/>
        </bottom>
      </border>
    </dxf>
    <dxf>
      <font>
        <b val="0"/>
        <i val="0"/>
        <color theme="1"/>
      </font>
      <border>
        <left style="thin">
          <color theme="0" tint="-0.14996795556505021"/>
        </left>
        <right style="thin">
          <color theme="0" tint="-0.14996795556505021"/>
        </right>
        <top style="thin">
          <color theme="0" tint="-0.14996795556505021"/>
        </top>
        <bottom style="thin">
          <color theme="0" tint="-0.14996795556505021"/>
        </bottom>
        <vertical style="thin">
          <color theme="0" tint="-0.14996795556505021"/>
        </vertical>
        <horizontal style="thin">
          <color theme="0" tint="-0.14996795556505021"/>
        </horizontal>
      </border>
    </dxf>
  </dxfs>
  <tableStyles count="2" defaultTableStyle="Biegert Table Standard" defaultPivotStyle="PivotStyleLight16">
    <tableStyle name="Biegert Table Standard" pivot="0" count="7" xr9:uid="{95B43237-2845-4068-A415-A5A3E7804959}">
      <tableStyleElement type="wholeTable" dxfId="15"/>
      <tableStyleElement type="headerRow" dxfId="14"/>
      <tableStyleElement type="totalRow" dxfId="13"/>
      <tableStyleElement type="firstColumn" dxfId="12"/>
      <tableStyleElement type="lastColumn" dxfId="11"/>
      <tableStyleElement type="firstRowStripe" dxfId="10"/>
      <tableStyleElement type="firstColumnStripe" dxfId="9"/>
    </tableStyle>
    <tableStyle name="Invisible" pivot="0" table="0" count="0" xr9:uid="{B267067A-697D-4F5E-830A-A503E3744F27}"/>
  </tableStyles>
  <colors>
    <mruColors>
      <color rgb="FF0099FF"/>
      <color rgb="FFECEAE3"/>
      <color rgb="FFFDF5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Report!$D$18</c:f>
          <c:strCache>
            <c:ptCount val="1"/>
            <c:pt idx="0">
              <c:v>Tonnage Sunk By Month</c:v>
            </c:pt>
          </c:strCache>
        </c:strRef>
      </c:tx>
      <c:layout>
        <c:manualLayout>
          <c:xMode val="edge"/>
          <c:yMode val="edge"/>
          <c:x val="5.3340113735783012E-2"/>
          <c:y val="2.168021680216802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7511111111111111"/>
          <c:y val="9.827468720881434E-2"/>
          <c:w val="0.78559749449705274"/>
          <c:h val="0.80726409198850146"/>
        </c:manualLayout>
      </c:layout>
      <c:lineChart>
        <c:grouping val="standard"/>
        <c:varyColors val="0"/>
        <c:ser>
          <c:idx val="1"/>
          <c:order val="0"/>
          <c:tx>
            <c:strRef>
              <c:f>DataSetup4Graphing!$D$20</c:f>
              <c:strCache>
                <c:ptCount val="1"/>
                <c:pt idx="0">
                  <c:v>Before Enigma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chemeClr val="tx1"/>
              </a:solidFill>
              <a:ln w="9525">
                <a:solidFill>
                  <a:schemeClr val="tx1"/>
                </a:solidFill>
              </a:ln>
              <a:effectLst/>
            </c:spPr>
          </c:marker>
          <c:cat>
            <c:numRef>
              <c:f>DataSetup4Graphing!$B$21:$B$92</c:f>
              <c:numCache>
                <c:formatCode>d\-mmm\-yy</c:formatCode>
                <c:ptCount val="72"/>
                <c:pt idx="0">
                  <c:v>14427</c:v>
                </c:pt>
                <c:pt idx="1">
                  <c:v>14458</c:v>
                </c:pt>
                <c:pt idx="2">
                  <c:v>14489</c:v>
                </c:pt>
                <c:pt idx="3">
                  <c:v>14519</c:v>
                </c:pt>
                <c:pt idx="4">
                  <c:v>14550</c:v>
                </c:pt>
                <c:pt idx="5">
                  <c:v>14580</c:v>
                </c:pt>
                <c:pt idx="6">
                  <c:v>14611</c:v>
                </c:pt>
                <c:pt idx="7">
                  <c:v>14642</c:v>
                </c:pt>
                <c:pt idx="8">
                  <c:v>14671</c:v>
                </c:pt>
                <c:pt idx="9">
                  <c:v>14702</c:v>
                </c:pt>
                <c:pt idx="10">
                  <c:v>14732</c:v>
                </c:pt>
                <c:pt idx="11">
                  <c:v>14763</c:v>
                </c:pt>
                <c:pt idx="12">
                  <c:v>14793</c:v>
                </c:pt>
                <c:pt idx="13">
                  <c:v>14824</c:v>
                </c:pt>
                <c:pt idx="14">
                  <c:v>14855</c:v>
                </c:pt>
                <c:pt idx="15">
                  <c:v>14885</c:v>
                </c:pt>
                <c:pt idx="16">
                  <c:v>14916</c:v>
                </c:pt>
                <c:pt idx="17">
                  <c:v>14946</c:v>
                </c:pt>
                <c:pt idx="18">
                  <c:v>14977</c:v>
                </c:pt>
                <c:pt idx="19">
                  <c:v>15008</c:v>
                </c:pt>
                <c:pt idx="20">
                  <c:v>15036</c:v>
                </c:pt>
                <c:pt idx="21">
                  <c:v>15067</c:v>
                </c:pt>
                <c:pt idx="22">
                  <c:v>15097</c:v>
                </c:pt>
                <c:pt idx="23">
                  <c:v>15128</c:v>
                </c:pt>
                <c:pt idx="24">
                  <c:v>15158</c:v>
                </c:pt>
                <c:pt idx="25">
                  <c:v>15189</c:v>
                </c:pt>
                <c:pt idx="26">
                  <c:v>15220</c:v>
                </c:pt>
                <c:pt idx="27">
                  <c:v>15250</c:v>
                </c:pt>
                <c:pt idx="28">
                  <c:v>15281</c:v>
                </c:pt>
                <c:pt idx="29">
                  <c:v>15311</c:v>
                </c:pt>
                <c:pt idx="30">
                  <c:v>15342</c:v>
                </c:pt>
                <c:pt idx="31">
                  <c:v>15373</c:v>
                </c:pt>
                <c:pt idx="32">
                  <c:v>15401</c:v>
                </c:pt>
                <c:pt idx="33">
                  <c:v>15432</c:v>
                </c:pt>
                <c:pt idx="34">
                  <c:v>15462</c:v>
                </c:pt>
                <c:pt idx="35">
                  <c:v>15493</c:v>
                </c:pt>
                <c:pt idx="36">
                  <c:v>15523</c:v>
                </c:pt>
                <c:pt idx="37">
                  <c:v>15554</c:v>
                </c:pt>
                <c:pt idx="38">
                  <c:v>15585</c:v>
                </c:pt>
                <c:pt idx="39">
                  <c:v>15615</c:v>
                </c:pt>
                <c:pt idx="40">
                  <c:v>15646</c:v>
                </c:pt>
                <c:pt idx="41">
                  <c:v>15676</c:v>
                </c:pt>
                <c:pt idx="42">
                  <c:v>15707</c:v>
                </c:pt>
                <c:pt idx="43">
                  <c:v>15738</c:v>
                </c:pt>
                <c:pt idx="44">
                  <c:v>15766</c:v>
                </c:pt>
                <c:pt idx="45">
                  <c:v>15797</c:v>
                </c:pt>
                <c:pt idx="46">
                  <c:v>15827</c:v>
                </c:pt>
                <c:pt idx="47">
                  <c:v>15858</c:v>
                </c:pt>
                <c:pt idx="48">
                  <c:v>15888</c:v>
                </c:pt>
                <c:pt idx="49">
                  <c:v>15919</c:v>
                </c:pt>
                <c:pt idx="50">
                  <c:v>15950</c:v>
                </c:pt>
                <c:pt idx="51">
                  <c:v>15980</c:v>
                </c:pt>
                <c:pt idx="52">
                  <c:v>16011</c:v>
                </c:pt>
                <c:pt idx="53">
                  <c:v>16041</c:v>
                </c:pt>
                <c:pt idx="54">
                  <c:v>16072</c:v>
                </c:pt>
                <c:pt idx="55">
                  <c:v>16103</c:v>
                </c:pt>
                <c:pt idx="56">
                  <c:v>16132</c:v>
                </c:pt>
                <c:pt idx="57">
                  <c:v>16163</c:v>
                </c:pt>
                <c:pt idx="58">
                  <c:v>16193</c:v>
                </c:pt>
                <c:pt idx="59">
                  <c:v>16224</c:v>
                </c:pt>
                <c:pt idx="60">
                  <c:v>16254</c:v>
                </c:pt>
                <c:pt idx="61">
                  <c:v>16285</c:v>
                </c:pt>
                <c:pt idx="62">
                  <c:v>16316</c:v>
                </c:pt>
                <c:pt idx="63">
                  <c:v>16346</c:v>
                </c:pt>
                <c:pt idx="64">
                  <c:v>16377</c:v>
                </c:pt>
                <c:pt idx="65">
                  <c:v>16407</c:v>
                </c:pt>
                <c:pt idx="66">
                  <c:v>16438</c:v>
                </c:pt>
                <c:pt idx="67">
                  <c:v>16469</c:v>
                </c:pt>
                <c:pt idx="68">
                  <c:v>16497</c:v>
                </c:pt>
                <c:pt idx="69">
                  <c:v>16528</c:v>
                </c:pt>
                <c:pt idx="70">
                  <c:v>16558</c:v>
                </c:pt>
                <c:pt idx="71">
                  <c:v>16589</c:v>
                </c:pt>
              </c:numCache>
            </c:numRef>
          </c:cat>
          <c:val>
            <c:numRef>
              <c:f>DataSetup4Graphing!$D$21:$D$92</c:f>
              <c:numCache>
                <c:formatCode>General</c:formatCode>
                <c:ptCount val="72"/>
                <c:pt idx="0">
                  <c:v>#N/A</c:v>
                </c:pt>
                <c:pt idx="1">
                  <c:v>#N/A</c:v>
                </c:pt>
                <c:pt idx="2">
                  <c:v>153879</c:v>
                </c:pt>
                <c:pt idx="3">
                  <c:v>134807</c:v>
                </c:pt>
                <c:pt idx="4">
                  <c:v>51589</c:v>
                </c:pt>
                <c:pt idx="5">
                  <c:v>80881</c:v>
                </c:pt>
                <c:pt idx="6">
                  <c:v>111263</c:v>
                </c:pt>
                <c:pt idx="7">
                  <c:v>169566</c:v>
                </c:pt>
                <c:pt idx="8">
                  <c:v>62781</c:v>
                </c:pt>
                <c:pt idx="9">
                  <c:v>32467</c:v>
                </c:pt>
                <c:pt idx="10">
                  <c:v>55580</c:v>
                </c:pt>
                <c:pt idx="11">
                  <c:v>284113</c:v>
                </c:pt>
                <c:pt idx="12">
                  <c:v>195825</c:v>
                </c:pt>
                <c:pt idx="13">
                  <c:v>267618</c:v>
                </c:pt>
                <c:pt idx="14">
                  <c:v>295335</c:v>
                </c:pt>
                <c:pt idx="15">
                  <c:v>352407</c:v>
                </c:pt>
                <c:pt idx="16">
                  <c:v>146613</c:v>
                </c:pt>
                <c:pt idx="17">
                  <c:v>212590</c:v>
                </c:pt>
                <c:pt idx="18">
                  <c:v>126782</c:v>
                </c:pt>
                <c:pt idx="19">
                  <c:v>196783</c:v>
                </c:pt>
                <c:pt idx="20">
                  <c:v>243020</c:v>
                </c:pt>
                <c:pt idx="21">
                  <c:v>249375</c:v>
                </c:pt>
                <c:pt idx="22">
                  <c:v>325492</c:v>
                </c:pt>
                <c:pt idx="23">
                  <c:v>310143</c:v>
                </c:pt>
                <c:pt idx="24">
                  <c:v>94209</c:v>
                </c:pt>
                <c:pt idx="25">
                  <c:v>80310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  <c:pt idx="53">
                  <c:v>#N/A</c:v>
                </c:pt>
                <c:pt idx="54">
                  <c:v>#N/A</c:v>
                </c:pt>
                <c:pt idx="55">
                  <c:v>#N/A</c:v>
                </c:pt>
                <c:pt idx="56">
                  <c:v>#N/A</c:v>
                </c:pt>
                <c:pt idx="57">
                  <c:v>#N/A</c:v>
                </c:pt>
                <c:pt idx="58">
                  <c:v>#N/A</c:v>
                </c:pt>
                <c:pt idx="59">
                  <c:v>#N/A</c:v>
                </c:pt>
                <c:pt idx="60">
                  <c:v>#N/A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  <c:pt idx="65">
                  <c:v>#N/A</c:v>
                </c:pt>
                <c:pt idx="66">
                  <c:v>#N/A</c:v>
                </c:pt>
                <c:pt idx="67">
                  <c:v>#N/A</c:v>
                </c:pt>
                <c:pt idx="68">
                  <c:v>#N/A</c:v>
                </c:pt>
                <c:pt idx="69">
                  <c:v>#N/A</c:v>
                </c:pt>
                <c:pt idx="70">
                  <c:v>#N/A</c:v>
                </c:pt>
                <c:pt idx="7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E3A-489F-8F49-1B334C6F5426}"/>
            </c:ext>
          </c:extLst>
        </c:ser>
        <c:ser>
          <c:idx val="2"/>
          <c:order val="1"/>
          <c:tx>
            <c:strRef>
              <c:f>DataSetup4Graphing!$E$20</c:f>
              <c:strCache>
                <c:ptCount val="1"/>
                <c:pt idx="0">
                  <c:v>+Enigma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DataSetup4Graphing!$B$21:$B$92</c:f>
              <c:numCache>
                <c:formatCode>d\-mmm\-yy</c:formatCode>
                <c:ptCount val="72"/>
                <c:pt idx="0">
                  <c:v>14427</c:v>
                </c:pt>
                <c:pt idx="1">
                  <c:v>14458</c:v>
                </c:pt>
                <c:pt idx="2">
                  <c:v>14489</c:v>
                </c:pt>
                <c:pt idx="3">
                  <c:v>14519</c:v>
                </c:pt>
                <c:pt idx="4">
                  <c:v>14550</c:v>
                </c:pt>
                <c:pt idx="5">
                  <c:v>14580</c:v>
                </c:pt>
                <c:pt idx="6">
                  <c:v>14611</c:v>
                </c:pt>
                <c:pt idx="7">
                  <c:v>14642</c:v>
                </c:pt>
                <c:pt idx="8">
                  <c:v>14671</c:v>
                </c:pt>
                <c:pt idx="9">
                  <c:v>14702</c:v>
                </c:pt>
                <c:pt idx="10">
                  <c:v>14732</c:v>
                </c:pt>
                <c:pt idx="11">
                  <c:v>14763</c:v>
                </c:pt>
                <c:pt idx="12">
                  <c:v>14793</c:v>
                </c:pt>
                <c:pt idx="13">
                  <c:v>14824</c:v>
                </c:pt>
                <c:pt idx="14">
                  <c:v>14855</c:v>
                </c:pt>
                <c:pt idx="15">
                  <c:v>14885</c:v>
                </c:pt>
                <c:pt idx="16">
                  <c:v>14916</c:v>
                </c:pt>
                <c:pt idx="17">
                  <c:v>14946</c:v>
                </c:pt>
                <c:pt idx="18">
                  <c:v>14977</c:v>
                </c:pt>
                <c:pt idx="19">
                  <c:v>15008</c:v>
                </c:pt>
                <c:pt idx="20">
                  <c:v>15036</c:v>
                </c:pt>
                <c:pt idx="21">
                  <c:v>15067</c:v>
                </c:pt>
                <c:pt idx="22">
                  <c:v>15097</c:v>
                </c:pt>
                <c:pt idx="23">
                  <c:v>15128</c:v>
                </c:pt>
                <c:pt idx="24">
                  <c:v>15158</c:v>
                </c:pt>
                <c:pt idx="25">
                  <c:v>15189</c:v>
                </c:pt>
                <c:pt idx="26">
                  <c:v>15220</c:v>
                </c:pt>
                <c:pt idx="27">
                  <c:v>15250</c:v>
                </c:pt>
                <c:pt idx="28">
                  <c:v>15281</c:v>
                </c:pt>
                <c:pt idx="29">
                  <c:v>15311</c:v>
                </c:pt>
                <c:pt idx="30">
                  <c:v>15342</c:v>
                </c:pt>
                <c:pt idx="31">
                  <c:v>15373</c:v>
                </c:pt>
                <c:pt idx="32">
                  <c:v>15401</c:v>
                </c:pt>
                <c:pt idx="33">
                  <c:v>15432</c:v>
                </c:pt>
                <c:pt idx="34">
                  <c:v>15462</c:v>
                </c:pt>
                <c:pt idx="35">
                  <c:v>15493</c:v>
                </c:pt>
                <c:pt idx="36">
                  <c:v>15523</c:v>
                </c:pt>
                <c:pt idx="37">
                  <c:v>15554</c:v>
                </c:pt>
                <c:pt idx="38">
                  <c:v>15585</c:v>
                </c:pt>
                <c:pt idx="39">
                  <c:v>15615</c:v>
                </c:pt>
                <c:pt idx="40">
                  <c:v>15646</c:v>
                </c:pt>
                <c:pt idx="41">
                  <c:v>15676</c:v>
                </c:pt>
                <c:pt idx="42">
                  <c:v>15707</c:v>
                </c:pt>
                <c:pt idx="43">
                  <c:v>15738</c:v>
                </c:pt>
                <c:pt idx="44">
                  <c:v>15766</c:v>
                </c:pt>
                <c:pt idx="45">
                  <c:v>15797</c:v>
                </c:pt>
                <c:pt idx="46">
                  <c:v>15827</c:v>
                </c:pt>
                <c:pt idx="47">
                  <c:v>15858</c:v>
                </c:pt>
                <c:pt idx="48">
                  <c:v>15888</c:v>
                </c:pt>
                <c:pt idx="49">
                  <c:v>15919</c:v>
                </c:pt>
                <c:pt idx="50">
                  <c:v>15950</c:v>
                </c:pt>
                <c:pt idx="51">
                  <c:v>15980</c:v>
                </c:pt>
                <c:pt idx="52">
                  <c:v>16011</c:v>
                </c:pt>
                <c:pt idx="53">
                  <c:v>16041</c:v>
                </c:pt>
                <c:pt idx="54">
                  <c:v>16072</c:v>
                </c:pt>
                <c:pt idx="55">
                  <c:v>16103</c:v>
                </c:pt>
                <c:pt idx="56">
                  <c:v>16132</c:v>
                </c:pt>
                <c:pt idx="57">
                  <c:v>16163</c:v>
                </c:pt>
                <c:pt idx="58">
                  <c:v>16193</c:v>
                </c:pt>
                <c:pt idx="59">
                  <c:v>16224</c:v>
                </c:pt>
                <c:pt idx="60">
                  <c:v>16254</c:v>
                </c:pt>
                <c:pt idx="61">
                  <c:v>16285</c:v>
                </c:pt>
                <c:pt idx="62">
                  <c:v>16316</c:v>
                </c:pt>
                <c:pt idx="63">
                  <c:v>16346</c:v>
                </c:pt>
                <c:pt idx="64">
                  <c:v>16377</c:v>
                </c:pt>
                <c:pt idx="65">
                  <c:v>16407</c:v>
                </c:pt>
                <c:pt idx="66">
                  <c:v>16438</c:v>
                </c:pt>
                <c:pt idx="67">
                  <c:v>16469</c:v>
                </c:pt>
                <c:pt idx="68">
                  <c:v>16497</c:v>
                </c:pt>
                <c:pt idx="69">
                  <c:v>16528</c:v>
                </c:pt>
                <c:pt idx="70">
                  <c:v>16558</c:v>
                </c:pt>
                <c:pt idx="71">
                  <c:v>16589</c:v>
                </c:pt>
              </c:numCache>
            </c:numRef>
          </c:cat>
          <c:val>
            <c:numRef>
              <c:f>DataSetup4Graphing!$E$21:$E$92</c:f>
              <c:numCache>
                <c:formatCode>General</c:formatCode>
                <c:ptCount val="72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202820</c:v>
                </c:pt>
                <c:pt idx="27">
                  <c:v>156554</c:v>
                </c:pt>
                <c:pt idx="28">
                  <c:v>62196</c:v>
                </c:pt>
                <c:pt idx="29">
                  <c:v>124070</c:v>
                </c:pt>
                <c:pt idx="30">
                  <c:v>327357</c:v>
                </c:pt>
                <c:pt idx="31">
                  <c:v>476451</c:v>
                </c:pt>
                <c:pt idx="32">
                  <c:v>537980</c:v>
                </c:pt>
                <c:pt idx="33">
                  <c:v>431664</c:v>
                </c:pt>
                <c:pt idx="34">
                  <c:v>607247</c:v>
                </c:pt>
                <c:pt idx="35">
                  <c:v>700235</c:v>
                </c:pt>
                <c:pt idx="36">
                  <c:v>476065</c:v>
                </c:pt>
                <c:pt idx="37">
                  <c:v>544410</c:v>
                </c:pt>
                <c:pt idx="38">
                  <c:v>485413</c:v>
                </c:pt>
                <c:pt idx="39">
                  <c:v>619417</c:v>
                </c:pt>
                <c:pt idx="40">
                  <c:v>729160</c:v>
                </c:pt>
                <c:pt idx="41">
                  <c:v>330816</c:v>
                </c:pt>
                <c:pt idx="42">
                  <c:v>203128</c:v>
                </c:pt>
                <c:pt idx="43">
                  <c:v>359328</c:v>
                </c:pt>
                <c:pt idx="44">
                  <c:v>627377</c:v>
                </c:pt>
                <c:pt idx="45">
                  <c:v>327943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  <c:pt idx="53">
                  <c:v>#N/A</c:v>
                </c:pt>
                <c:pt idx="54">
                  <c:v>#N/A</c:v>
                </c:pt>
                <c:pt idx="55">
                  <c:v>#N/A</c:v>
                </c:pt>
                <c:pt idx="56">
                  <c:v>#N/A</c:v>
                </c:pt>
                <c:pt idx="57">
                  <c:v>#N/A</c:v>
                </c:pt>
                <c:pt idx="58">
                  <c:v>#N/A</c:v>
                </c:pt>
                <c:pt idx="59">
                  <c:v>#N/A</c:v>
                </c:pt>
                <c:pt idx="60">
                  <c:v>#N/A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  <c:pt idx="65">
                  <c:v>#N/A</c:v>
                </c:pt>
                <c:pt idx="66">
                  <c:v>#N/A</c:v>
                </c:pt>
                <c:pt idx="67">
                  <c:v>#N/A</c:v>
                </c:pt>
                <c:pt idx="68">
                  <c:v>#N/A</c:v>
                </c:pt>
                <c:pt idx="69">
                  <c:v>#N/A</c:v>
                </c:pt>
                <c:pt idx="70">
                  <c:v>#N/A</c:v>
                </c:pt>
                <c:pt idx="7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E3A-489F-8F49-1B334C6F5426}"/>
            </c:ext>
          </c:extLst>
        </c:ser>
        <c:ser>
          <c:idx val="3"/>
          <c:order val="2"/>
          <c:tx>
            <c:strRef>
              <c:f>DataSetup4Graphing!$F$20</c:f>
              <c:strCache>
                <c:ptCount val="1"/>
                <c:pt idx="0">
                  <c:v>+Centimetric Radar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0099FF"/>
              </a:solidFill>
              <a:ln w="9525">
                <a:solidFill>
                  <a:srgbClr val="0099FF"/>
                </a:solidFill>
              </a:ln>
              <a:effectLst/>
            </c:spPr>
          </c:marker>
          <c:cat>
            <c:numRef>
              <c:f>DataSetup4Graphing!$B$21:$B$92</c:f>
              <c:numCache>
                <c:formatCode>d\-mmm\-yy</c:formatCode>
                <c:ptCount val="72"/>
                <c:pt idx="0">
                  <c:v>14427</c:v>
                </c:pt>
                <c:pt idx="1">
                  <c:v>14458</c:v>
                </c:pt>
                <c:pt idx="2">
                  <c:v>14489</c:v>
                </c:pt>
                <c:pt idx="3">
                  <c:v>14519</c:v>
                </c:pt>
                <c:pt idx="4">
                  <c:v>14550</c:v>
                </c:pt>
                <c:pt idx="5">
                  <c:v>14580</c:v>
                </c:pt>
                <c:pt idx="6">
                  <c:v>14611</c:v>
                </c:pt>
                <c:pt idx="7">
                  <c:v>14642</c:v>
                </c:pt>
                <c:pt idx="8">
                  <c:v>14671</c:v>
                </c:pt>
                <c:pt idx="9">
                  <c:v>14702</c:v>
                </c:pt>
                <c:pt idx="10">
                  <c:v>14732</c:v>
                </c:pt>
                <c:pt idx="11">
                  <c:v>14763</c:v>
                </c:pt>
                <c:pt idx="12">
                  <c:v>14793</c:v>
                </c:pt>
                <c:pt idx="13">
                  <c:v>14824</c:v>
                </c:pt>
                <c:pt idx="14">
                  <c:v>14855</c:v>
                </c:pt>
                <c:pt idx="15">
                  <c:v>14885</c:v>
                </c:pt>
                <c:pt idx="16">
                  <c:v>14916</c:v>
                </c:pt>
                <c:pt idx="17">
                  <c:v>14946</c:v>
                </c:pt>
                <c:pt idx="18">
                  <c:v>14977</c:v>
                </c:pt>
                <c:pt idx="19">
                  <c:v>15008</c:v>
                </c:pt>
                <c:pt idx="20">
                  <c:v>15036</c:v>
                </c:pt>
                <c:pt idx="21">
                  <c:v>15067</c:v>
                </c:pt>
                <c:pt idx="22">
                  <c:v>15097</c:v>
                </c:pt>
                <c:pt idx="23">
                  <c:v>15128</c:v>
                </c:pt>
                <c:pt idx="24">
                  <c:v>15158</c:v>
                </c:pt>
                <c:pt idx="25">
                  <c:v>15189</c:v>
                </c:pt>
                <c:pt idx="26">
                  <c:v>15220</c:v>
                </c:pt>
                <c:pt idx="27">
                  <c:v>15250</c:v>
                </c:pt>
                <c:pt idx="28">
                  <c:v>15281</c:v>
                </c:pt>
                <c:pt idx="29">
                  <c:v>15311</c:v>
                </c:pt>
                <c:pt idx="30">
                  <c:v>15342</c:v>
                </c:pt>
                <c:pt idx="31">
                  <c:v>15373</c:v>
                </c:pt>
                <c:pt idx="32">
                  <c:v>15401</c:v>
                </c:pt>
                <c:pt idx="33">
                  <c:v>15432</c:v>
                </c:pt>
                <c:pt idx="34">
                  <c:v>15462</c:v>
                </c:pt>
                <c:pt idx="35">
                  <c:v>15493</c:v>
                </c:pt>
                <c:pt idx="36">
                  <c:v>15523</c:v>
                </c:pt>
                <c:pt idx="37">
                  <c:v>15554</c:v>
                </c:pt>
                <c:pt idx="38">
                  <c:v>15585</c:v>
                </c:pt>
                <c:pt idx="39">
                  <c:v>15615</c:v>
                </c:pt>
                <c:pt idx="40">
                  <c:v>15646</c:v>
                </c:pt>
                <c:pt idx="41">
                  <c:v>15676</c:v>
                </c:pt>
                <c:pt idx="42">
                  <c:v>15707</c:v>
                </c:pt>
                <c:pt idx="43">
                  <c:v>15738</c:v>
                </c:pt>
                <c:pt idx="44">
                  <c:v>15766</c:v>
                </c:pt>
                <c:pt idx="45">
                  <c:v>15797</c:v>
                </c:pt>
                <c:pt idx="46">
                  <c:v>15827</c:v>
                </c:pt>
                <c:pt idx="47">
                  <c:v>15858</c:v>
                </c:pt>
                <c:pt idx="48">
                  <c:v>15888</c:v>
                </c:pt>
                <c:pt idx="49">
                  <c:v>15919</c:v>
                </c:pt>
                <c:pt idx="50">
                  <c:v>15950</c:v>
                </c:pt>
                <c:pt idx="51">
                  <c:v>15980</c:v>
                </c:pt>
                <c:pt idx="52">
                  <c:v>16011</c:v>
                </c:pt>
                <c:pt idx="53">
                  <c:v>16041</c:v>
                </c:pt>
                <c:pt idx="54">
                  <c:v>16072</c:v>
                </c:pt>
                <c:pt idx="55">
                  <c:v>16103</c:v>
                </c:pt>
                <c:pt idx="56">
                  <c:v>16132</c:v>
                </c:pt>
                <c:pt idx="57">
                  <c:v>16163</c:v>
                </c:pt>
                <c:pt idx="58">
                  <c:v>16193</c:v>
                </c:pt>
                <c:pt idx="59">
                  <c:v>16224</c:v>
                </c:pt>
                <c:pt idx="60">
                  <c:v>16254</c:v>
                </c:pt>
                <c:pt idx="61">
                  <c:v>16285</c:v>
                </c:pt>
                <c:pt idx="62">
                  <c:v>16316</c:v>
                </c:pt>
                <c:pt idx="63">
                  <c:v>16346</c:v>
                </c:pt>
                <c:pt idx="64">
                  <c:v>16377</c:v>
                </c:pt>
                <c:pt idx="65">
                  <c:v>16407</c:v>
                </c:pt>
                <c:pt idx="66">
                  <c:v>16438</c:v>
                </c:pt>
                <c:pt idx="67">
                  <c:v>16469</c:v>
                </c:pt>
                <c:pt idx="68">
                  <c:v>16497</c:v>
                </c:pt>
                <c:pt idx="69">
                  <c:v>16528</c:v>
                </c:pt>
                <c:pt idx="70">
                  <c:v>16558</c:v>
                </c:pt>
                <c:pt idx="71">
                  <c:v>16589</c:v>
                </c:pt>
              </c:numCache>
            </c:numRef>
          </c:cat>
          <c:val>
            <c:numRef>
              <c:f>DataSetup4Graphing!$F$21:$F$92</c:f>
              <c:numCache>
                <c:formatCode>General</c:formatCode>
                <c:ptCount val="72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264853</c:v>
                </c:pt>
                <c:pt idx="47">
                  <c:v>97753</c:v>
                </c:pt>
                <c:pt idx="48">
                  <c:v>242145</c:v>
                </c:pt>
                <c:pt idx="49">
                  <c:v>86579</c:v>
                </c:pt>
                <c:pt idx="50">
                  <c:v>118841</c:v>
                </c:pt>
                <c:pt idx="51">
                  <c:v>97407</c:v>
                </c:pt>
                <c:pt idx="52">
                  <c:v>66585</c:v>
                </c:pt>
                <c:pt idx="53">
                  <c:v>86967</c:v>
                </c:pt>
                <c:pt idx="54">
                  <c:v>92278</c:v>
                </c:pt>
                <c:pt idx="55">
                  <c:v>92923</c:v>
                </c:pt>
                <c:pt idx="56">
                  <c:v>142944</c:v>
                </c:pt>
                <c:pt idx="57">
                  <c:v>62149</c:v>
                </c:pt>
                <c:pt idx="58">
                  <c:v>24424</c:v>
                </c:pt>
                <c:pt idx="59">
                  <c:v>57875</c:v>
                </c:pt>
                <c:pt idx="60">
                  <c:v>63351</c:v>
                </c:pt>
                <c:pt idx="61">
                  <c:v>98729</c:v>
                </c:pt>
                <c:pt idx="62">
                  <c:v>43368</c:v>
                </c:pt>
                <c:pt idx="63">
                  <c:v>7176</c:v>
                </c:pt>
                <c:pt idx="64">
                  <c:v>29592</c:v>
                </c:pt>
                <c:pt idx="65">
                  <c:v>58518</c:v>
                </c:pt>
                <c:pt idx="66">
                  <c:v>56988</c:v>
                </c:pt>
                <c:pt idx="67">
                  <c:v>65233</c:v>
                </c:pt>
                <c:pt idx="68">
                  <c:v>65077</c:v>
                </c:pt>
                <c:pt idx="69">
                  <c:v>72439</c:v>
                </c:pt>
                <c:pt idx="70">
                  <c:v>11439</c:v>
                </c:pt>
                <c:pt idx="7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E3A-489F-8F49-1B334C6F5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4707887"/>
        <c:axId val="864710383"/>
      </c:lineChart>
      <c:dateAx>
        <c:axId val="864707887"/>
        <c:scaling>
          <c:orientation val="minMax"/>
          <c:max val="16803"/>
          <c:min val="14246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4710383"/>
        <c:crosses val="autoZero"/>
        <c:auto val="0"/>
        <c:lblOffset val="100"/>
        <c:baseTimeUnit val="months"/>
        <c:majorUnit val="12"/>
        <c:majorTimeUnit val="months"/>
      </c:dateAx>
      <c:valAx>
        <c:axId val="8647103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strRef>
              <c:f>Report!$D$19</c:f>
              <c:strCache>
                <c:ptCount val="1"/>
                <c:pt idx="0">
                  <c:v>Tonnage Sunk By Uboats Per Month</c:v>
                </c:pt>
              </c:strCache>
            </c:strRef>
          </c:tx>
          <c:layout>
            <c:manualLayout>
              <c:xMode val="edge"/>
              <c:yMode val="edge"/>
              <c:x val="2.6339099732608472E-2"/>
              <c:y val="0.3162827817254550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,&quot;K&quot;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4707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0816514258419391"/>
          <c:y val="0.10472568977658284"/>
          <c:w val="0.29825316197767332"/>
          <c:h val="9.6148398116902054E-2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Report!$N$18</c:f>
          <c:strCache>
            <c:ptCount val="1"/>
            <c:pt idx="0">
              <c:v>Uboats Lost By Month</c:v>
            </c:pt>
          </c:strCache>
        </c:strRef>
      </c:tx>
      <c:layout>
        <c:manualLayout>
          <c:xMode val="edge"/>
          <c:yMode val="edge"/>
          <c:x val="5.3340113735783012E-2"/>
          <c:y val="2.168021680216802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7511111111111111"/>
          <c:y val="9.827468720881434E-2"/>
          <c:w val="0.78559749449705274"/>
          <c:h val="0.80726409198850146"/>
        </c:manualLayout>
      </c:layout>
      <c:lineChart>
        <c:grouping val="standard"/>
        <c:varyColors val="0"/>
        <c:ser>
          <c:idx val="1"/>
          <c:order val="0"/>
          <c:tx>
            <c:strRef>
              <c:f>DataSetup4Graphing!$D$97</c:f>
              <c:strCache>
                <c:ptCount val="1"/>
                <c:pt idx="0">
                  <c:v>Before Enigma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chemeClr val="tx1"/>
              </a:solidFill>
              <a:ln w="9525">
                <a:solidFill>
                  <a:schemeClr val="tx1"/>
                </a:solidFill>
              </a:ln>
              <a:effectLst/>
            </c:spPr>
          </c:marker>
          <c:cat>
            <c:numRef>
              <c:f>DataSetup4Graphing!$B$21:$B$92</c:f>
              <c:numCache>
                <c:formatCode>d\-mmm\-yy</c:formatCode>
                <c:ptCount val="72"/>
                <c:pt idx="0">
                  <c:v>14427</c:v>
                </c:pt>
                <c:pt idx="1">
                  <c:v>14458</c:v>
                </c:pt>
                <c:pt idx="2">
                  <c:v>14489</c:v>
                </c:pt>
                <c:pt idx="3">
                  <c:v>14519</c:v>
                </c:pt>
                <c:pt idx="4">
                  <c:v>14550</c:v>
                </c:pt>
                <c:pt idx="5">
                  <c:v>14580</c:v>
                </c:pt>
                <c:pt idx="6">
                  <c:v>14611</c:v>
                </c:pt>
                <c:pt idx="7">
                  <c:v>14642</c:v>
                </c:pt>
                <c:pt idx="8">
                  <c:v>14671</c:v>
                </c:pt>
                <c:pt idx="9">
                  <c:v>14702</c:v>
                </c:pt>
                <c:pt idx="10">
                  <c:v>14732</c:v>
                </c:pt>
                <c:pt idx="11">
                  <c:v>14763</c:v>
                </c:pt>
                <c:pt idx="12">
                  <c:v>14793</c:v>
                </c:pt>
                <c:pt idx="13">
                  <c:v>14824</c:v>
                </c:pt>
                <c:pt idx="14">
                  <c:v>14855</c:v>
                </c:pt>
                <c:pt idx="15">
                  <c:v>14885</c:v>
                </c:pt>
                <c:pt idx="16">
                  <c:v>14916</c:v>
                </c:pt>
                <c:pt idx="17">
                  <c:v>14946</c:v>
                </c:pt>
                <c:pt idx="18">
                  <c:v>14977</c:v>
                </c:pt>
                <c:pt idx="19">
                  <c:v>15008</c:v>
                </c:pt>
                <c:pt idx="20">
                  <c:v>15036</c:v>
                </c:pt>
                <c:pt idx="21">
                  <c:v>15067</c:v>
                </c:pt>
                <c:pt idx="22">
                  <c:v>15097</c:v>
                </c:pt>
                <c:pt idx="23">
                  <c:v>15128</c:v>
                </c:pt>
                <c:pt idx="24">
                  <c:v>15158</c:v>
                </c:pt>
                <c:pt idx="25">
                  <c:v>15189</c:v>
                </c:pt>
                <c:pt idx="26">
                  <c:v>15220</c:v>
                </c:pt>
                <c:pt idx="27">
                  <c:v>15250</c:v>
                </c:pt>
                <c:pt idx="28">
                  <c:v>15281</c:v>
                </c:pt>
                <c:pt idx="29">
                  <c:v>15311</c:v>
                </c:pt>
                <c:pt idx="30">
                  <c:v>15342</c:v>
                </c:pt>
                <c:pt idx="31">
                  <c:v>15373</c:v>
                </c:pt>
                <c:pt idx="32">
                  <c:v>15401</c:v>
                </c:pt>
                <c:pt idx="33">
                  <c:v>15432</c:v>
                </c:pt>
                <c:pt idx="34">
                  <c:v>15462</c:v>
                </c:pt>
                <c:pt idx="35">
                  <c:v>15493</c:v>
                </c:pt>
                <c:pt idx="36">
                  <c:v>15523</c:v>
                </c:pt>
                <c:pt idx="37">
                  <c:v>15554</c:v>
                </c:pt>
                <c:pt idx="38">
                  <c:v>15585</c:v>
                </c:pt>
                <c:pt idx="39">
                  <c:v>15615</c:v>
                </c:pt>
                <c:pt idx="40">
                  <c:v>15646</c:v>
                </c:pt>
                <c:pt idx="41">
                  <c:v>15676</c:v>
                </c:pt>
                <c:pt idx="42">
                  <c:v>15707</c:v>
                </c:pt>
                <c:pt idx="43">
                  <c:v>15738</c:v>
                </c:pt>
                <c:pt idx="44">
                  <c:v>15766</c:v>
                </c:pt>
                <c:pt idx="45">
                  <c:v>15797</c:v>
                </c:pt>
                <c:pt idx="46">
                  <c:v>15827</c:v>
                </c:pt>
                <c:pt idx="47">
                  <c:v>15858</c:v>
                </c:pt>
                <c:pt idx="48">
                  <c:v>15888</c:v>
                </c:pt>
                <c:pt idx="49">
                  <c:v>15919</c:v>
                </c:pt>
                <c:pt idx="50">
                  <c:v>15950</c:v>
                </c:pt>
                <c:pt idx="51">
                  <c:v>15980</c:v>
                </c:pt>
                <c:pt idx="52">
                  <c:v>16011</c:v>
                </c:pt>
                <c:pt idx="53">
                  <c:v>16041</c:v>
                </c:pt>
                <c:pt idx="54">
                  <c:v>16072</c:v>
                </c:pt>
                <c:pt idx="55">
                  <c:v>16103</c:v>
                </c:pt>
                <c:pt idx="56">
                  <c:v>16132</c:v>
                </c:pt>
                <c:pt idx="57">
                  <c:v>16163</c:v>
                </c:pt>
                <c:pt idx="58">
                  <c:v>16193</c:v>
                </c:pt>
                <c:pt idx="59">
                  <c:v>16224</c:v>
                </c:pt>
                <c:pt idx="60">
                  <c:v>16254</c:v>
                </c:pt>
                <c:pt idx="61">
                  <c:v>16285</c:v>
                </c:pt>
                <c:pt idx="62">
                  <c:v>16316</c:v>
                </c:pt>
                <c:pt idx="63">
                  <c:v>16346</c:v>
                </c:pt>
                <c:pt idx="64">
                  <c:v>16377</c:v>
                </c:pt>
                <c:pt idx="65">
                  <c:v>16407</c:v>
                </c:pt>
                <c:pt idx="66">
                  <c:v>16438</c:v>
                </c:pt>
                <c:pt idx="67">
                  <c:v>16469</c:v>
                </c:pt>
                <c:pt idx="68">
                  <c:v>16497</c:v>
                </c:pt>
                <c:pt idx="69">
                  <c:v>16528</c:v>
                </c:pt>
                <c:pt idx="70">
                  <c:v>16558</c:v>
                </c:pt>
                <c:pt idx="71">
                  <c:v>16589</c:v>
                </c:pt>
              </c:numCache>
            </c:numRef>
          </c:cat>
          <c:val>
            <c:numRef>
              <c:f>DataSetup4Graphing!$D$98:$D$170</c:f>
              <c:numCache>
                <c:formatCode>General</c:formatCode>
                <c:ptCount val="73"/>
                <c:pt idx="0">
                  <c:v>#N/A</c:v>
                </c:pt>
                <c:pt idx="1">
                  <c:v>#N/A</c:v>
                </c:pt>
                <c:pt idx="2">
                  <c:v>2</c:v>
                </c:pt>
                <c:pt idx="3">
                  <c:v>5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6</c:v>
                </c:pt>
                <c:pt idx="8">
                  <c:v>1</c:v>
                </c:pt>
                <c:pt idx="9">
                  <c:v>5</c:v>
                </c:pt>
                <c:pt idx="10">
                  <c:v>1</c:v>
                </c:pt>
                <c:pt idx="11">
                  <c:v>0</c:v>
                </c:pt>
                <c:pt idx="12">
                  <c:v>2</c:v>
                </c:pt>
                <c:pt idx="13">
                  <c:v>3</c:v>
                </c:pt>
                <c:pt idx="14">
                  <c:v>1</c:v>
                </c:pt>
                <c:pt idx="15">
                  <c:v>1</c:v>
                </c:pt>
                <c:pt idx="16">
                  <c:v>2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5</c:v>
                </c:pt>
                <c:pt idx="21">
                  <c:v>2</c:v>
                </c:pt>
                <c:pt idx="22">
                  <c:v>1</c:v>
                </c:pt>
                <c:pt idx="23">
                  <c:v>4</c:v>
                </c:pt>
                <c:pt idx="24">
                  <c:v>0</c:v>
                </c:pt>
                <c:pt idx="25">
                  <c:v>4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  <c:pt idx="53">
                  <c:v>#N/A</c:v>
                </c:pt>
                <c:pt idx="54">
                  <c:v>#N/A</c:v>
                </c:pt>
                <c:pt idx="55">
                  <c:v>#N/A</c:v>
                </c:pt>
                <c:pt idx="56">
                  <c:v>#N/A</c:v>
                </c:pt>
                <c:pt idx="57">
                  <c:v>#N/A</c:v>
                </c:pt>
                <c:pt idx="58">
                  <c:v>#N/A</c:v>
                </c:pt>
                <c:pt idx="59">
                  <c:v>#N/A</c:v>
                </c:pt>
                <c:pt idx="60">
                  <c:v>#N/A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  <c:pt idx="65">
                  <c:v>#N/A</c:v>
                </c:pt>
                <c:pt idx="66">
                  <c:v>#N/A</c:v>
                </c:pt>
                <c:pt idx="67">
                  <c:v>#N/A</c:v>
                </c:pt>
                <c:pt idx="68">
                  <c:v>#N/A</c:v>
                </c:pt>
                <c:pt idx="69">
                  <c:v>#N/A</c:v>
                </c:pt>
                <c:pt idx="70">
                  <c:v>#N/A</c:v>
                </c:pt>
                <c:pt idx="71">
                  <c:v>#N/A</c:v>
                </c:pt>
                <c:pt idx="7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6E-4976-88B4-AE29AF7F78E8}"/>
            </c:ext>
          </c:extLst>
        </c:ser>
        <c:ser>
          <c:idx val="2"/>
          <c:order val="1"/>
          <c:tx>
            <c:strRef>
              <c:f>DataSetup4Graphing!$E$97</c:f>
              <c:strCache>
                <c:ptCount val="1"/>
                <c:pt idx="0">
                  <c:v>+Enigma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DataSetup4Graphing!$B$21:$B$92</c:f>
              <c:numCache>
                <c:formatCode>d\-mmm\-yy</c:formatCode>
                <c:ptCount val="72"/>
                <c:pt idx="0">
                  <c:v>14427</c:v>
                </c:pt>
                <c:pt idx="1">
                  <c:v>14458</c:v>
                </c:pt>
                <c:pt idx="2">
                  <c:v>14489</c:v>
                </c:pt>
                <c:pt idx="3">
                  <c:v>14519</c:v>
                </c:pt>
                <c:pt idx="4">
                  <c:v>14550</c:v>
                </c:pt>
                <c:pt idx="5">
                  <c:v>14580</c:v>
                </c:pt>
                <c:pt idx="6">
                  <c:v>14611</c:v>
                </c:pt>
                <c:pt idx="7">
                  <c:v>14642</c:v>
                </c:pt>
                <c:pt idx="8">
                  <c:v>14671</c:v>
                </c:pt>
                <c:pt idx="9">
                  <c:v>14702</c:v>
                </c:pt>
                <c:pt idx="10">
                  <c:v>14732</c:v>
                </c:pt>
                <c:pt idx="11">
                  <c:v>14763</c:v>
                </c:pt>
                <c:pt idx="12">
                  <c:v>14793</c:v>
                </c:pt>
                <c:pt idx="13">
                  <c:v>14824</c:v>
                </c:pt>
                <c:pt idx="14">
                  <c:v>14855</c:v>
                </c:pt>
                <c:pt idx="15">
                  <c:v>14885</c:v>
                </c:pt>
                <c:pt idx="16">
                  <c:v>14916</c:v>
                </c:pt>
                <c:pt idx="17">
                  <c:v>14946</c:v>
                </c:pt>
                <c:pt idx="18">
                  <c:v>14977</c:v>
                </c:pt>
                <c:pt idx="19">
                  <c:v>15008</c:v>
                </c:pt>
                <c:pt idx="20">
                  <c:v>15036</c:v>
                </c:pt>
                <c:pt idx="21">
                  <c:v>15067</c:v>
                </c:pt>
                <c:pt idx="22">
                  <c:v>15097</c:v>
                </c:pt>
                <c:pt idx="23">
                  <c:v>15128</c:v>
                </c:pt>
                <c:pt idx="24">
                  <c:v>15158</c:v>
                </c:pt>
                <c:pt idx="25">
                  <c:v>15189</c:v>
                </c:pt>
                <c:pt idx="26">
                  <c:v>15220</c:v>
                </c:pt>
                <c:pt idx="27">
                  <c:v>15250</c:v>
                </c:pt>
                <c:pt idx="28">
                  <c:v>15281</c:v>
                </c:pt>
                <c:pt idx="29">
                  <c:v>15311</c:v>
                </c:pt>
                <c:pt idx="30">
                  <c:v>15342</c:v>
                </c:pt>
                <c:pt idx="31">
                  <c:v>15373</c:v>
                </c:pt>
                <c:pt idx="32">
                  <c:v>15401</c:v>
                </c:pt>
                <c:pt idx="33">
                  <c:v>15432</c:v>
                </c:pt>
                <c:pt idx="34">
                  <c:v>15462</c:v>
                </c:pt>
                <c:pt idx="35">
                  <c:v>15493</c:v>
                </c:pt>
                <c:pt idx="36">
                  <c:v>15523</c:v>
                </c:pt>
                <c:pt idx="37">
                  <c:v>15554</c:v>
                </c:pt>
                <c:pt idx="38">
                  <c:v>15585</c:v>
                </c:pt>
                <c:pt idx="39">
                  <c:v>15615</c:v>
                </c:pt>
                <c:pt idx="40">
                  <c:v>15646</c:v>
                </c:pt>
                <c:pt idx="41">
                  <c:v>15676</c:v>
                </c:pt>
                <c:pt idx="42">
                  <c:v>15707</c:v>
                </c:pt>
                <c:pt idx="43">
                  <c:v>15738</c:v>
                </c:pt>
                <c:pt idx="44">
                  <c:v>15766</c:v>
                </c:pt>
                <c:pt idx="45">
                  <c:v>15797</c:v>
                </c:pt>
                <c:pt idx="46">
                  <c:v>15827</c:v>
                </c:pt>
                <c:pt idx="47">
                  <c:v>15858</c:v>
                </c:pt>
                <c:pt idx="48">
                  <c:v>15888</c:v>
                </c:pt>
                <c:pt idx="49">
                  <c:v>15919</c:v>
                </c:pt>
                <c:pt idx="50">
                  <c:v>15950</c:v>
                </c:pt>
                <c:pt idx="51">
                  <c:v>15980</c:v>
                </c:pt>
                <c:pt idx="52">
                  <c:v>16011</c:v>
                </c:pt>
                <c:pt idx="53">
                  <c:v>16041</c:v>
                </c:pt>
                <c:pt idx="54">
                  <c:v>16072</c:v>
                </c:pt>
                <c:pt idx="55">
                  <c:v>16103</c:v>
                </c:pt>
                <c:pt idx="56">
                  <c:v>16132</c:v>
                </c:pt>
                <c:pt idx="57">
                  <c:v>16163</c:v>
                </c:pt>
                <c:pt idx="58">
                  <c:v>16193</c:v>
                </c:pt>
                <c:pt idx="59">
                  <c:v>16224</c:v>
                </c:pt>
                <c:pt idx="60">
                  <c:v>16254</c:v>
                </c:pt>
                <c:pt idx="61">
                  <c:v>16285</c:v>
                </c:pt>
                <c:pt idx="62">
                  <c:v>16316</c:v>
                </c:pt>
                <c:pt idx="63">
                  <c:v>16346</c:v>
                </c:pt>
                <c:pt idx="64">
                  <c:v>16377</c:v>
                </c:pt>
                <c:pt idx="65">
                  <c:v>16407</c:v>
                </c:pt>
                <c:pt idx="66">
                  <c:v>16438</c:v>
                </c:pt>
                <c:pt idx="67">
                  <c:v>16469</c:v>
                </c:pt>
                <c:pt idx="68">
                  <c:v>16497</c:v>
                </c:pt>
                <c:pt idx="69">
                  <c:v>16528</c:v>
                </c:pt>
                <c:pt idx="70">
                  <c:v>16558</c:v>
                </c:pt>
                <c:pt idx="71">
                  <c:v>16589</c:v>
                </c:pt>
              </c:numCache>
            </c:numRef>
          </c:cat>
          <c:val>
            <c:numRef>
              <c:f>DataSetup4Graphing!$E$98:$E$170</c:f>
              <c:numCache>
                <c:formatCode>General</c:formatCode>
                <c:ptCount val="7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2</c:v>
                </c:pt>
                <c:pt idx="27">
                  <c:v>2</c:v>
                </c:pt>
                <c:pt idx="28">
                  <c:v>5</c:v>
                </c:pt>
                <c:pt idx="29">
                  <c:v>10</c:v>
                </c:pt>
                <c:pt idx="30">
                  <c:v>3</c:v>
                </c:pt>
                <c:pt idx="31">
                  <c:v>2</c:v>
                </c:pt>
                <c:pt idx="32">
                  <c:v>6</c:v>
                </c:pt>
                <c:pt idx="33">
                  <c:v>3</c:v>
                </c:pt>
                <c:pt idx="34">
                  <c:v>4</c:v>
                </c:pt>
                <c:pt idx="35">
                  <c:v>3</c:v>
                </c:pt>
                <c:pt idx="36">
                  <c:v>11</c:v>
                </c:pt>
                <c:pt idx="37">
                  <c:v>9</c:v>
                </c:pt>
                <c:pt idx="38">
                  <c:v>10</c:v>
                </c:pt>
                <c:pt idx="39">
                  <c:v>16</c:v>
                </c:pt>
                <c:pt idx="40">
                  <c:v>13</c:v>
                </c:pt>
                <c:pt idx="41">
                  <c:v>4</c:v>
                </c:pt>
                <c:pt idx="42">
                  <c:v>6</c:v>
                </c:pt>
                <c:pt idx="43">
                  <c:v>19</c:v>
                </c:pt>
                <c:pt idx="44">
                  <c:v>15</c:v>
                </c:pt>
                <c:pt idx="45">
                  <c:v>15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  <c:pt idx="53">
                  <c:v>#N/A</c:v>
                </c:pt>
                <c:pt idx="54">
                  <c:v>#N/A</c:v>
                </c:pt>
                <c:pt idx="55">
                  <c:v>#N/A</c:v>
                </c:pt>
                <c:pt idx="56">
                  <c:v>#N/A</c:v>
                </c:pt>
                <c:pt idx="57">
                  <c:v>#N/A</c:v>
                </c:pt>
                <c:pt idx="58">
                  <c:v>#N/A</c:v>
                </c:pt>
                <c:pt idx="59">
                  <c:v>#N/A</c:v>
                </c:pt>
                <c:pt idx="60">
                  <c:v>#N/A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  <c:pt idx="65">
                  <c:v>#N/A</c:v>
                </c:pt>
                <c:pt idx="66">
                  <c:v>#N/A</c:v>
                </c:pt>
                <c:pt idx="67">
                  <c:v>#N/A</c:v>
                </c:pt>
                <c:pt idx="68">
                  <c:v>#N/A</c:v>
                </c:pt>
                <c:pt idx="69">
                  <c:v>#N/A</c:v>
                </c:pt>
                <c:pt idx="70">
                  <c:v>#N/A</c:v>
                </c:pt>
                <c:pt idx="71">
                  <c:v>#N/A</c:v>
                </c:pt>
                <c:pt idx="7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6E-4976-88B4-AE29AF7F78E8}"/>
            </c:ext>
          </c:extLst>
        </c:ser>
        <c:ser>
          <c:idx val="3"/>
          <c:order val="2"/>
          <c:tx>
            <c:strRef>
              <c:f>DataSetup4Graphing!$F$97</c:f>
              <c:strCache>
                <c:ptCount val="1"/>
                <c:pt idx="0">
                  <c:v>+Centimetric Radar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rgbClr val="0099FF"/>
              </a:solidFill>
              <a:ln w="9525">
                <a:solidFill>
                  <a:srgbClr val="0099FF"/>
                </a:solidFill>
              </a:ln>
              <a:effectLst/>
            </c:spPr>
          </c:marker>
          <c:cat>
            <c:numRef>
              <c:f>DataSetup4Graphing!$B$21:$B$92</c:f>
              <c:numCache>
                <c:formatCode>d\-mmm\-yy</c:formatCode>
                <c:ptCount val="72"/>
                <c:pt idx="0">
                  <c:v>14427</c:v>
                </c:pt>
                <c:pt idx="1">
                  <c:v>14458</c:v>
                </c:pt>
                <c:pt idx="2">
                  <c:v>14489</c:v>
                </c:pt>
                <c:pt idx="3">
                  <c:v>14519</c:v>
                </c:pt>
                <c:pt idx="4">
                  <c:v>14550</c:v>
                </c:pt>
                <c:pt idx="5">
                  <c:v>14580</c:v>
                </c:pt>
                <c:pt idx="6">
                  <c:v>14611</c:v>
                </c:pt>
                <c:pt idx="7">
                  <c:v>14642</c:v>
                </c:pt>
                <c:pt idx="8">
                  <c:v>14671</c:v>
                </c:pt>
                <c:pt idx="9">
                  <c:v>14702</c:v>
                </c:pt>
                <c:pt idx="10">
                  <c:v>14732</c:v>
                </c:pt>
                <c:pt idx="11">
                  <c:v>14763</c:v>
                </c:pt>
                <c:pt idx="12">
                  <c:v>14793</c:v>
                </c:pt>
                <c:pt idx="13">
                  <c:v>14824</c:v>
                </c:pt>
                <c:pt idx="14">
                  <c:v>14855</c:v>
                </c:pt>
                <c:pt idx="15">
                  <c:v>14885</c:v>
                </c:pt>
                <c:pt idx="16">
                  <c:v>14916</c:v>
                </c:pt>
                <c:pt idx="17">
                  <c:v>14946</c:v>
                </c:pt>
                <c:pt idx="18">
                  <c:v>14977</c:v>
                </c:pt>
                <c:pt idx="19">
                  <c:v>15008</c:v>
                </c:pt>
                <c:pt idx="20">
                  <c:v>15036</c:v>
                </c:pt>
                <c:pt idx="21">
                  <c:v>15067</c:v>
                </c:pt>
                <c:pt idx="22">
                  <c:v>15097</c:v>
                </c:pt>
                <c:pt idx="23">
                  <c:v>15128</c:v>
                </c:pt>
                <c:pt idx="24">
                  <c:v>15158</c:v>
                </c:pt>
                <c:pt idx="25">
                  <c:v>15189</c:v>
                </c:pt>
                <c:pt idx="26">
                  <c:v>15220</c:v>
                </c:pt>
                <c:pt idx="27">
                  <c:v>15250</c:v>
                </c:pt>
                <c:pt idx="28">
                  <c:v>15281</c:v>
                </c:pt>
                <c:pt idx="29">
                  <c:v>15311</c:v>
                </c:pt>
                <c:pt idx="30">
                  <c:v>15342</c:v>
                </c:pt>
                <c:pt idx="31">
                  <c:v>15373</c:v>
                </c:pt>
                <c:pt idx="32">
                  <c:v>15401</c:v>
                </c:pt>
                <c:pt idx="33">
                  <c:v>15432</c:v>
                </c:pt>
                <c:pt idx="34">
                  <c:v>15462</c:v>
                </c:pt>
                <c:pt idx="35">
                  <c:v>15493</c:v>
                </c:pt>
                <c:pt idx="36">
                  <c:v>15523</c:v>
                </c:pt>
                <c:pt idx="37">
                  <c:v>15554</c:v>
                </c:pt>
                <c:pt idx="38">
                  <c:v>15585</c:v>
                </c:pt>
                <c:pt idx="39">
                  <c:v>15615</c:v>
                </c:pt>
                <c:pt idx="40">
                  <c:v>15646</c:v>
                </c:pt>
                <c:pt idx="41">
                  <c:v>15676</c:v>
                </c:pt>
                <c:pt idx="42">
                  <c:v>15707</c:v>
                </c:pt>
                <c:pt idx="43">
                  <c:v>15738</c:v>
                </c:pt>
                <c:pt idx="44">
                  <c:v>15766</c:v>
                </c:pt>
                <c:pt idx="45">
                  <c:v>15797</c:v>
                </c:pt>
                <c:pt idx="46">
                  <c:v>15827</c:v>
                </c:pt>
                <c:pt idx="47">
                  <c:v>15858</c:v>
                </c:pt>
                <c:pt idx="48">
                  <c:v>15888</c:v>
                </c:pt>
                <c:pt idx="49">
                  <c:v>15919</c:v>
                </c:pt>
                <c:pt idx="50">
                  <c:v>15950</c:v>
                </c:pt>
                <c:pt idx="51">
                  <c:v>15980</c:v>
                </c:pt>
                <c:pt idx="52">
                  <c:v>16011</c:v>
                </c:pt>
                <c:pt idx="53">
                  <c:v>16041</c:v>
                </c:pt>
                <c:pt idx="54">
                  <c:v>16072</c:v>
                </c:pt>
                <c:pt idx="55">
                  <c:v>16103</c:v>
                </c:pt>
                <c:pt idx="56">
                  <c:v>16132</c:v>
                </c:pt>
                <c:pt idx="57">
                  <c:v>16163</c:v>
                </c:pt>
                <c:pt idx="58">
                  <c:v>16193</c:v>
                </c:pt>
                <c:pt idx="59">
                  <c:v>16224</c:v>
                </c:pt>
                <c:pt idx="60">
                  <c:v>16254</c:v>
                </c:pt>
                <c:pt idx="61">
                  <c:v>16285</c:v>
                </c:pt>
                <c:pt idx="62">
                  <c:v>16316</c:v>
                </c:pt>
                <c:pt idx="63">
                  <c:v>16346</c:v>
                </c:pt>
                <c:pt idx="64">
                  <c:v>16377</c:v>
                </c:pt>
                <c:pt idx="65">
                  <c:v>16407</c:v>
                </c:pt>
                <c:pt idx="66">
                  <c:v>16438</c:v>
                </c:pt>
                <c:pt idx="67">
                  <c:v>16469</c:v>
                </c:pt>
                <c:pt idx="68">
                  <c:v>16497</c:v>
                </c:pt>
                <c:pt idx="69">
                  <c:v>16528</c:v>
                </c:pt>
                <c:pt idx="70">
                  <c:v>16558</c:v>
                </c:pt>
                <c:pt idx="71">
                  <c:v>16589</c:v>
                </c:pt>
              </c:numCache>
            </c:numRef>
          </c:cat>
          <c:val>
            <c:numRef>
              <c:f>DataSetup4Graphing!$F$98:$F$170</c:f>
              <c:numCache>
                <c:formatCode>General</c:formatCode>
                <c:ptCount val="7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41</c:v>
                </c:pt>
                <c:pt idx="47">
                  <c:v>17</c:v>
                </c:pt>
                <c:pt idx="48">
                  <c:v>37</c:v>
                </c:pt>
                <c:pt idx="49">
                  <c:v>25</c:v>
                </c:pt>
                <c:pt idx="50">
                  <c:v>10</c:v>
                </c:pt>
                <c:pt idx="51">
                  <c:v>26</c:v>
                </c:pt>
                <c:pt idx="52">
                  <c:v>19</c:v>
                </c:pt>
                <c:pt idx="53">
                  <c:v>8</c:v>
                </c:pt>
                <c:pt idx="54">
                  <c:v>16</c:v>
                </c:pt>
                <c:pt idx="55">
                  <c:v>20</c:v>
                </c:pt>
                <c:pt idx="56">
                  <c:v>25</c:v>
                </c:pt>
                <c:pt idx="57">
                  <c:v>21</c:v>
                </c:pt>
                <c:pt idx="58">
                  <c:v>24</c:v>
                </c:pt>
                <c:pt idx="59">
                  <c:v>25</c:v>
                </c:pt>
                <c:pt idx="60">
                  <c:v>24</c:v>
                </c:pt>
                <c:pt idx="61">
                  <c:v>35</c:v>
                </c:pt>
                <c:pt idx="62">
                  <c:v>22</c:v>
                </c:pt>
                <c:pt idx="63">
                  <c:v>13</c:v>
                </c:pt>
                <c:pt idx="64">
                  <c:v>8</c:v>
                </c:pt>
                <c:pt idx="65">
                  <c:v>15</c:v>
                </c:pt>
                <c:pt idx="66">
                  <c:v>14</c:v>
                </c:pt>
                <c:pt idx="67">
                  <c:v>21</c:v>
                </c:pt>
                <c:pt idx="68">
                  <c:v>33</c:v>
                </c:pt>
                <c:pt idx="69">
                  <c:v>53</c:v>
                </c:pt>
                <c:pt idx="70">
                  <c:v>35</c:v>
                </c:pt>
                <c:pt idx="71">
                  <c:v>#N/A</c:v>
                </c:pt>
                <c:pt idx="7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76E-4976-88B4-AE29AF7F78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4707887"/>
        <c:axId val="864710383"/>
      </c:lineChart>
      <c:dateAx>
        <c:axId val="864707887"/>
        <c:scaling>
          <c:orientation val="minMax"/>
          <c:max val="16803"/>
          <c:min val="14246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4710383"/>
        <c:crosses val="autoZero"/>
        <c:auto val="0"/>
        <c:lblOffset val="100"/>
        <c:baseTimeUnit val="months"/>
        <c:majorUnit val="12"/>
        <c:majorTimeUnit val="months"/>
      </c:dateAx>
      <c:valAx>
        <c:axId val="8647103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strRef>
              <c:f>Report!$N$19</c:f>
              <c:strCache>
                <c:ptCount val="1"/>
                <c:pt idx="0">
                  <c:v>Uboats Lost Per Month</c:v>
                </c:pt>
              </c:strCache>
            </c:strRef>
          </c:tx>
          <c:layout>
            <c:manualLayout>
              <c:xMode val="edge"/>
              <c:yMode val="edge"/>
              <c:x val="3.1342226686954938E-2"/>
              <c:y val="0.387827497172609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4707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1566983301571357"/>
          <c:y val="0.12098585237820886"/>
          <c:w val="0.29825316197767332"/>
          <c:h val="9.6148398116902054E-2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CheckBox" checked="Checked" fmlaLink="B67" lockText="1" noThreeD="1"/>
</file>

<file path=xl/ctrlProps/ctrlProp2.xml><?xml version="1.0" encoding="utf-8"?>
<formControlPr xmlns="http://schemas.microsoft.com/office/spreadsheetml/2009/9/main" objectType="CheckBox" checked="Checked" fmlaLink="B68" lockText="1" noThreeD="1"/>
</file>

<file path=xl/ctrlProps/ctrlProp3.xml><?xml version="1.0" encoding="utf-8"?>
<formControlPr xmlns="http://schemas.microsoft.com/office/spreadsheetml/2009/9/main" objectType="CheckBox" checked="Checked" fmlaLink="B69" lockText="1" noThreeD="1"/>
</file>

<file path=xl/ctrlProps/ctrlProp4.xml><?xml version="1.0" encoding="utf-8"?>
<formControlPr xmlns="http://schemas.microsoft.com/office/spreadsheetml/2009/9/main" objectType="CheckBox" checked="Checked" fmlaLink="B70" lockText="1" noThreeD="1"/>
</file>

<file path=xl/ctrlProps/ctrlProp5.xml><?xml version="1.0" encoding="utf-8"?>
<formControlPr xmlns="http://schemas.microsoft.com/office/spreadsheetml/2009/9/main" objectType="CheckBox" checked="Checked" fmlaLink="B71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20</xdr:row>
      <xdr:rowOff>0</xdr:rowOff>
    </xdr:from>
    <xdr:to>
      <xdr:col>10</xdr:col>
      <xdr:colOff>0</xdr:colOff>
      <xdr:row>62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0</xdr:colOff>
      <xdr:row>20</xdr:row>
      <xdr:rowOff>0</xdr:rowOff>
    </xdr:from>
    <xdr:to>
      <xdr:col>20</xdr:col>
      <xdr:colOff>0</xdr:colOff>
      <xdr:row>62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60</xdr:row>
      <xdr:rowOff>0</xdr:rowOff>
    </xdr:from>
    <xdr:to>
      <xdr:col>10</xdr:col>
      <xdr:colOff>0</xdr:colOff>
      <xdr:row>62</xdr:row>
      <xdr:rowOff>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09600" y="8058150"/>
          <a:ext cx="5076825" cy="3429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700"/>
            <a:t>Data Source: https://en.wikipedia.org/wiki/Losses_during_the_Battle_of_the_Atlantic</a:t>
          </a:r>
        </a:p>
      </xdr:txBody>
    </xdr:sp>
    <xdr:clientData/>
  </xdr:twoCellAnchor>
  <xdr:twoCellAnchor>
    <xdr:from>
      <xdr:col>11</xdr:col>
      <xdr:colOff>0</xdr:colOff>
      <xdr:row>60</xdr:row>
      <xdr:rowOff>0</xdr:rowOff>
    </xdr:from>
    <xdr:to>
      <xdr:col>20</xdr:col>
      <xdr:colOff>0</xdr:colOff>
      <xdr:row>62</xdr:row>
      <xdr:rowOff>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6296025" y="8058150"/>
          <a:ext cx="5076825" cy="3429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700"/>
            <a:t>Data Source: https://en.wikipedia.org/wiki/Losses_during_the_Battle_of_the_Atlantic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257175</xdr:colOff>
          <xdr:row>65</xdr:row>
          <xdr:rowOff>142875</xdr:rowOff>
        </xdr:from>
        <xdr:to>
          <xdr:col>1</xdr:col>
          <xdr:colOff>552450</xdr:colOff>
          <xdr:row>67</xdr:row>
          <xdr:rowOff>19050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0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247650</xdr:colOff>
          <xdr:row>66</xdr:row>
          <xdr:rowOff>152400</xdr:rowOff>
        </xdr:from>
        <xdr:to>
          <xdr:col>1</xdr:col>
          <xdr:colOff>552450</xdr:colOff>
          <xdr:row>68</xdr:row>
          <xdr:rowOff>19050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0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247650</xdr:colOff>
          <xdr:row>67</xdr:row>
          <xdr:rowOff>152400</xdr:rowOff>
        </xdr:from>
        <xdr:to>
          <xdr:col>1</xdr:col>
          <xdr:colOff>552450</xdr:colOff>
          <xdr:row>69</xdr:row>
          <xdr:rowOff>28575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247650</xdr:colOff>
          <xdr:row>68</xdr:row>
          <xdr:rowOff>161925</xdr:rowOff>
        </xdr:from>
        <xdr:to>
          <xdr:col>1</xdr:col>
          <xdr:colOff>552450</xdr:colOff>
          <xdr:row>70</xdr:row>
          <xdr:rowOff>28575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0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247650</xdr:colOff>
          <xdr:row>69</xdr:row>
          <xdr:rowOff>152400</xdr:rowOff>
        </xdr:from>
        <xdr:to>
          <xdr:col>1</xdr:col>
          <xdr:colOff>542925</xdr:colOff>
          <xdr:row>71</xdr:row>
          <xdr:rowOff>19050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0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23</xdr:col>
      <xdr:colOff>0</xdr:colOff>
      <xdr:row>8</xdr:row>
      <xdr:rowOff>0</xdr:rowOff>
    </xdr:from>
    <xdr:to>
      <xdr:col>33</xdr:col>
      <xdr:colOff>239009</xdr:colOff>
      <xdr:row>58</xdr:row>
      <xdr:rowOff>39286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350240" y="1356360"/>
          <a:ext cx="6335009" cy="8497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624840</xdr:colOff>
      <xdr:row>0</xdr:row>
      <xdr:rowOff>140970</xdr:rowOff>
    </xdr:from>
    <xdr:to>
      <xdr:col>9</xdr:col>
      <xdr:colOff>167640</xdr:colOff>
      <xdr:row>4</xdr:row>
      <xdr:rowOff>129540</xdr:rowOff>
    </xdr:to>
    <xdr:sp macro="" textlink="">
      <xdr:nvSpPr>
        <xdr:cNvPr id="3" name="Speech Bubble: Rectangle with Corners Rounded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4720590" y="140970"/>
          <a:ext cx="3314700" cy="674370"/>
        </a:xfrm>
        <a:prstGeom prst="wedgeRoundRectCallout">
          <a:avLst>
            <a:gd name="adj1" fmla="val -33795"/>
            <a:gd name="adj2" fmla="val 112832"/>
            <a:gd name="adj3" fmla="val 16667"/>
          </a:avLst>
        </a:prstGeom>
        <a:solidFill>
          <a:schemeClr val="accent3">
            <a:lumMod val="60000"/>
            <a:lumOff val="40000"/>
          </a:schemeClr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No specific</a:t>
          </a:r>
          <a:r>
            <a:rPr lang="en-US" sz="1100" baseline="0"/>
            <a:t> incident here. Capture of U110 (May '41)</a:t>
          </a:r>
        </a:p>
        <a:p>
          <a:pPr algn="l"/>
          <a:r>
            <a:rPr lang="en-US" sz="1100" baseline="0"/>
            <a:t>Capture Lauenburg (June 28, 1941)</a:t>
          </a:r>
        </a:p>
        <a:p>
          <a:pPr algn="l"/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tarkeyhearingtechnologies.sharepoint.com/teams/syseng/Shared%20Documents/General/Batteries/System%20Power%20Budget%20Analysis-Macr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vision History"/>
      <sheetName val="Overview"/>
      <sheetName val="Battery Life"/>
      <sheetName val="Process Documentation"/>
      <sheetName val="Usage Scenario"/>
      <sheetName val="Sydney Prog"/>
      <sheetName val="Rome Prog"/>
      <sheetName val="Quebec Prog"/>
      <sheetName val="Paris Prog"/>
      <sheetName val="Features"/>
      <sheetName val="Subsystem Current"/>
      <sheetName val="675-Li-ionAnalysis"/>
      <sheetName val="Shelf Life"/>
      <sheetName val="Battery Properties"/>
      <sheetName val="Battery Derating"/>
    </sheetNames>
    <sheetDataSet>
      <sheetData sheetId="0" refreshError="1"/>
      <sheetData sheetId="1" refreshError="1"/>
      <sheetData sheetId="2" refreshError="1"/>
      <sheetData sheetId="3" refreshError="1"/>
      <sheetData sheetId="4">
        <row r="4">
          <cell r="E4" t="str">
            <v>None - User Defined</v>
          </cell>
          <cell r="F4">
            <v>1.9380000000000002</v>
          </cell>
        </row>
        <row r="5">
          <cell r="E5" t="str">
            <v>Quebec - Typical HA operation</v>
          </cell>
          <cell r="F5">
            <v>2.0700000000000003</v>
          </cell>
        </row>
        <row r="6">
          <cell r="E6" t="str">
            <v>Quebec - No Double Tap - Typical HA operation</v>
          </cell>
          <cell r="F6">
            <v>1.9100000000000001</v>
          </cell>
        </row>
        <row r="7">
          <cell r="E7" t="str">
            <v>Quebec - 2.4 GHz LEA streaming</v>
          </cell>
          <cell r="F7">
            <v>3.1500000000000004</v>
          </cell>
        </row>
        <row r="8">
          <cell r="E8" t="str">
            <v>Quebec - 2.4 GHz ASB streaming</v>
          </cell>
          <cell r="F8">
            <v>2.8200000000000003</v>
          </cell>
        </row>
        <row r="9">
          <cell r="E9" t="str">
            <v>Quebec - E2E phone streaming</v>
          </cell>
          <cell r="F9">
            <v>3.7700000000000005</v>
          </cell>
        </row>
        <row r="10">
          <cell r="E10" t="str">
            <v>Quebec - Remote control</v>
          </cell>
          <cell r="F10">
            <v>2.0100000000000002</v>
          </cell>
        </row>
        <row r="11">
          <cell r="E11" t="str">
            <v>Quebec - BNR</v>
          </cell>
          <cell r="F11">
            <v>3.99</v>
          </cell>
        </row>
        <row r="12">
          <cell r="E12" t="str">
            <v>Quebec - CROS</v>
          </cell>
          <cell r="F12">
            <v>3.6200000000000006</v>
          </cell>
        </row>
        <row r="13">
          <cell r="E13" t="str">
            <v>Quebec - CROS - LEA streaming</v>
          </cell>
          <cell r="F13">
            <v>3.6300000000000003</v>
          </cell>
        </row>
        <row r="14">
          <cell r="E14" t="str">
            <v>Quebec - CROS - ASB streaming</v>
          </cell>
          <cell r="F14">
            <v>3.3000000000000003</v>
          </cell>
        </row>
        <row r="15">
          <cell r="E15" t="str">
            <v>Quebec - No DT - 2.4 GHz LEA streaming</v>
          </cell>
          <cell r="F15">
            <v>2.99</v>
          </cell>
        </row>
        <row r="16">
          <cell r="E16" t="str">
            <v>Quebec - No DT - 2.4 GHz ASB streaming</v>
          </cell>
          <cell r="F16">
            <v>2.66</v>
          </cell>
        </row>
        <row r="17">
          <cell r="E17" t="str">
            <v>Quebec - No DT - E2E phone streaming</v>
          </cell>
          <cell r="F17">
            <v>3.6100000000000003</v>
          </cell>
        </row>
        <row r="18">
          <cell r="E18" t="str">
            <v>Quebec - No DT - Remote control</v>
          </cell>
          <cell r="F18">
            <v>1.85</v>
          </cell>
        </row>
        <row r="19">
          <cell r="E19" t="str">
            <v>Quebec - No DT - BNR</v>
          </cell>
          <cell r="F19">
            <v>3.83</v>
          </cell>
        </row>
        <row r="20">
          <cell r="E20" t="str">
            <v>Quebec - No DT - CROS</v>
          </cell>
          <cell r="F20">
            <v>3.6100000000000003</v>
          </cell>
        </row>
        <row r="21">
          <cell r="E21" t="str">
            <v>Quebec - HR Sleep - Typical HA operation</v>
          </cell>
          <cell r="F21">
            <v>2.12</v>
          </cell>
        </row>
        <row r="22">
          <cell r="E22" t="str">
            <v>Quebec - HR Sleep - 2.4 GHz streaming</v>
          </cell>
          <cell r="F22">
            <v>3.2</v>
          </cell>
        </row>
        <row r="23">
          <cell r="E23" t="str">
            <v>Quebec - HR Sleep - E2E phone streaming</v>
          </cell>
          <cell r="F23">
            <v>3.8200000000000003</v>
          </cell>
        </row>
        <row r="24">
          <cell r="E24" t="str">
            <v>Quebec - HR Sleep - Remote control</v>
          </cell>
          <cell r="F24">
            <v>2.06</v>
          </cell>
        </row>
        <row r="25">
          <cell r="E25" t="str">
            <v>Quebec - HR Sleep - BNR</v>
          </cell>
          <cell r="F25">
            <v>4.04</v>
          </cell>
        </row>
        <row r="26">
          <cell r="E26" t="str">
            <v>Quebec - HR Active -Typical HA operation</v>
          </cell>
          <cell r="F26">
            <v>5.5200000000000005</v>
          </cell>
        </row>
        <row r="27">
          <cell r="E27" t="str">
            <v>Quebec - HR Active -2.4 GHz streaming</v>
          </cell>
          <cell r="F27">
            <v>6.6000000000000005</v>
          </cell>
        </row>
        <row r="28">
          <cell r="E28" t="str">
            <v>Quebec - HR + Head Gesture with 2.4 GHz streaming</v>
          </cell>
          <cell r="F28">
            <v>7.0700000000000012</v>
          </cell>
        </row>
        <row r="29">
          <cell r="E29" t="str">
            <v>Quebec - MicroRIC - Typical HA</v>
          </cell>
          <cell r="F29">
            <v>1.9700000000000002</v>
          </cell>
        </row>
        <row r="30">
          <cell r="E30" t="str">
            <v>Quebec - MicroRIC - Typical HA - No DT</v>
          </cell>
          <cell r="F30">
            <v>1.81</v>
          </cell>
        </row>
        <row r="31">
          <cell r="E31" t="str">
            <v>Quebec - MicroRiC - 2.4 GHz LEA streaming</v>
          </cell>
          <cell r="F31">
            <v>3.0500000000000003</v>
          </cell>
        </row>
        <row r="32">
          <cell r="E32" t="str">
            <v>Quebec - MicroRiC - 2.4 GHz ASB streaming</v>
          </cell>
          <cell r="F32">
            <v>2.72</v>
          </cell>
        </row>
        <row r="33">
          <cell r="E33" t="str">
            <v>Quebec - MicroRIC - Remote control</v>
          </cell>
          <cell r="F33">
            <v>1.9700000000000002</v>
          </cell>
        </row>
        <row r="34">
          <cell r="E34" t="str">
            <v>Quebec - MicroRiC - No DT-2.4 GHz LEA streaming</v>
          </cell>
          <cell r="F34">
            <v>2.89</v>
          </cell>
        </row>
        <row r="35">
          <cell r="E35" t="str">
            <v>Quebec - MicroRiC - No DT-2.4 GHz ASB streaming</v>
          </cell>
          <cell r="F35">
            <v>2.56</v>
          </cell>
        </row>
        <row r="36">
          <cell r="E36" t="str">
            <v>Quebec - MicroRIC - No DT-Remote control</v>
          </cell>
          <cell r="F36">
            <v>1.81</v>
          </cell>
        </row>
        <row r="37">
          <cell r="E37" t="str">
            <v>Quebec - CROS</v>
          </cell>
          <cell r="F37">
            <v>3.7700000000000005</v>
          </cell>
        </row>
        <row r="38">
          <cell r="E38" t="str">
            <v>Quebec - Head Gesture</v>
          </cell>
          <cell r="F38">
            <v>3.6200000000000006</v>
          </cell>
        </row>
        <row r="39">
          <cell r="E39" t="str">
            <v>Paris - Inspire Test Mode</v>
          </cell>
          <cell r="F39">
            <v>1.548</v>
          </cell>
        </row>
        <row r="40">
          <cell r="E40" t="str">
            <v>Paris - Typical HA operation</v>
          </cell>
          <cell r="F40">
            <v>2.0500000000000003</v>
          </cell>
        </row>
        <row r="41">
          <cell r="E41" t="str">
            <v>Paris - No Double Tap - Typical HA operation</v>
          </cell>
          <cell r="F41">
            <v>1.8900000000000001</v>
          </cell>
        </row>
        <row r="42">
          <cell r="E42" t="str">
            <v>Paris - 2.4 GHz LEA streaming</v>
          </cell>
          <cell r="F42">
            <v>3.1300000000000003</v>
          </cell>
        </row>
        <row r="43">
          <cell r="E43" t="str">
            <v>Paris - 2.4 GHz ASB streaming</v>
          </cell>
          <cell r="F43">
            <v>2.8000000000000003</v>
          </cell>
        </row>
        <row r="44">
          <cell r="E44" t="str">
            <v>Paris - E2E phone streaming</v>
          </cell>
          <cell r="F44">
            <v>3.4350000000000005</v>
          </cell>
        </row>
        <row r="45">
          <cell r="E45" t="str">
            <v>Paris - Remote control</v>
          </cell>
          <cell r="F45">
            <v>1.9900000000000002</v>
          </cell>
        </row>
        <row r="46">
          <cell r="E46" t="str">
            <v>Paris - BNR</v>
          </cell>
          <cell r="F46">
            <v>3.62</v>
          </cell>
        </row>
        <row r="47">
          <cell r="E47" t="str">
            <v>Paris - CROS</v>
          </cell>
          <cell r="F47">
            <v>3.4800000000000004</v>
          </cell>
        </row>
        <row r="48">
          <cell r="E48" t="str">
            <v>Paris - CROS - LEA streaming</v>
          </cell>
          <cell r="F48">
            <v>3.5400000000000005</v>
          </cell>
        </row>
        <row r="49">
          <cell r="E49" t="str">
            <v>Paris - CROS - ASB streaming</v>
          </cell>
          <cell r="F49">
            <v>3.2100000000000004</v>
          </cell>
        </row>
        <row r="50">
          <cell r="E50" t="str">
            <v>Paris - No Double Tap - Typical HA operation</v>
          </cell>
          <cell r="F50">
            <v>1.8900000000000001</v>
          </cell>
        </row>
        <row r="51">
          <cell r="E51" t="str">
            <v>Paris - No DT - 2.4 GHz LEA streaming</v>
          </cell>
          <cell r="F51">
            <v>2.97</v>
          </cell>
        </row>
        <row r="52">
          <cell r="E52" t="str">
            <v>Paris - No DT - 2.4 GHz ASB streaming</v>
          </cell>
          <cell r="F52">
            <v>2.64</v>
          </cell>
        </row>
        <row r="53">
          <cell r="E53" t="str">
            <v>Paris - No DT - E2E phone streaming</v>
          </cell>
          <cell r="F53">
            <v>3.2750000000000004</v>
          </cell>
        </row>
        <row r="54">
          <cell r="E54" t="str">
            <v>Paris - No DT - Remote control</v>
          </cell>
          <cell r="F54">
            <v>1.83</v>
          </cell>
        </row>
        <row r="55">
          <cell r="E55" t="str">
            <v>Paris - No DT - BNR</v>
          </cell>
          <cell r="F55">
            <v>3.46</v>
          </cell>
        </row>
        <row r="56">
          <cell r="E56" t="str">
            <v>Oslo - Nominal HA Operation</v>
          </cell>
          <cell r="F56">
            <v>1.5099999999999998</v>
          </cell>
        </row>
        <row r="57">
          <cell r="E57" t="str">
            <v>Oslo - Nominal HA Operation With FT/SHA</v>
          </cell>
          <cell r="F57">
            <v>1.6599999999999997</v>
          </cell>
        </row>
        <row r="58">
          <cell r="E58" t="str">
            <v>Oslo - CVSD stream</v>
          </cell>
          <cell r="F58">
            <v>2.65</v>
          </cell>
        </row>
        <row r="59">
          <cell r="E59" t="str">
            <v>Oslo - G722 Stream</v>
          </cell>
          <cell r="F59">
            <v>3.06</v>
          </cell>
        </row>
        <row r="60">
          <cell r="E60" t="str">
            <v>Oslo - E2E Transmit</v>
          </cell>
          <cell r="F60">
            <v>3.16</v>
          </cell>
        </row>
        <row r="61">
          <cell r="E61" t="str">
            <v>Oslo - E2E Receive</v>
          </cell>
          <cell r="F61">
            <v>2.75</v>
          </cell>
        </row>
        <row r="62">
          <cell r="E62" t="str">
            <v>Oslo - Bidirectional Audio</v>
          </cell>
          <cell r="F62">
            <v>3.81</v>
          </cell>
        </row>
        <row r="63">
          <cell r="E63" t="str">
            <v>Oslo - WiCROS Transmit</v>
          </cell>
          <cell r="F63">
            <v>2.88</v>
          </cell>
        </row>
        <row r="64">
          <cell r="E64" t="str">
            <v>Oslo - WiCROS Receive</v>
          </cell>
          <cell r="F64">
            <v>2.7749999999999999</v>
          </cell>
        </row>
        <row r="65">
          <cell r="E65" t="str">
            <v>None - Allocentric Listening</v>
          </cell>
          <cell r="F65">
            <v>5.3199999999999994</v>
          </cell>
        </row>
        <row r="66">
          <cell r="E66" t="str">
            <v>Napa - Tcoil - Typical HA operation</v>
          </cell>
          <cell r="F66">
            <v>1.7000000000000002</v>
          </cell>
        </row>
        <row r="67">
          <cell r="E67" t="str">
            <v>Napa - Tcoil - 2.4 GHz streaming</v>
          </cell>
          <cell r="F67">
            <v>5.601</v>
          </cell>
        </row>
        <row r="68">
          <cell r="E68" t="str">
            <v>Napa - No Tcoil - Typical HA operation</v>
          </cell>
          <cell r="F68">
            <v>1.6450000000000005</v>
          </cell>
        </row>
        <row r="69">
          <cell r="E69" t="str">
            <v>Napa - No Tcoil - 2.4 GHz streaming</v>
          </cell>
          <cell r="F69">
            <v>5.5460000000000003</v>
          </cell>
        </row>
        <row r="70">
          <cell r="E70" t="str">
            <v>None - 0.1  mA Sleep Current</v>
          </cell>
          <cell r="F70">
            <v>0.1</v>
          </cell>
        </row>
        <row r="71">
          <cell r="E71" t="str">
            <v>None - 0.2 mA Sleep Current</v>
          </cell>
          <cell r="F71">
            <v>0.2</v>
          </cell>
        </row>
        <row r="72">
          <cell r="E72" t="str">
            <v>None - 0.5 mA Sleep Current</v>
          </cell>
          <cell r="F72">
            <v>0.5</v>
          </cell>
        </row>
        <row r="73">
          <cell r="E73" t="str">
            <v>None - 1.0 mA Sleep Current</v>
          </cell>
          <cell r="F73">
            <v>1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1" xr16:uid="{86C60541-FFF9-4A38-A53A-86EEC9110AAD}" autoFormatId="16" applyNumberFormats="0" applyBorderFormats="0" applyFontFormats="0" applyPatternFormats="0" applyAlignmentFormats="0" applyWidthHeightFormats="0">
  <queryTableRefresh nextId="4">
    <queryTableFields count="3">
      <queryTableField id="1" name="Date" tableColumnId="1"/>
      <queryTableField id="2" name="Tonnage_Lost" tableColumnId="2"/>
      <queryTableField id="3" name="Uboats_Lost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27F9286-C057-42DB-B5CC-F9F81F28FD1A}" name="Cleanup" displayName="Cleanup" ref="A6:C75" tableType="queryTable" totalsRowShown="0">
  <autoFilter ref="A6:C75" xr:uid="{FD7EF9B2-BB68-44BE-B8DC-1DA13A8BF408}"/>
  <tableColumns count="3">
    <tableColumn id="1" xr3:uid="{076007B5-41BE-49E3-A03C-0598B03A5B2F}" uniqueName="1" name="Date" queryTableFieldId="1" dataDxfId="8"/>
    <tableColumn id="2" xr3:uid="{7EED7210-B35C-404D-97F7-5C79A8164000}" uniqueName="2" name="Tonnage_Lost" queryTableFieldId="2"/>
    <tableColumn id="3" xr3:uid="{02EC6B38-BF7B-40AF-960F-43442F839FEB}" uniqueName="3" name="Uboats_Lost" queryTableFieldId="3"/>
  </tableColumns>
  <tableStyleInfo name="Biegert Table Standard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E667308-0A06-43BD-8845-299BFF6177AE}" name="_Tonnage" displayName="_Tonnage" ref="B20:F93" totalsRowShown="0">
  <autoFilter ref="B20:F93" xr:uid="{7ADA9036-202C-45A7-8AB0-FE849FF49203}"/>
  <tableColumns count="5">
    <tableColumn id="1" xr3:uid="{00558025-C2AF-4D9E-8B53-9BE868015565}" name="Date" dataDxfId="7"/>
    <tableColumn id="2" xr3:uid="{CEBF2A74-3932-4203-B06F-47805C59BFB2}" name="Tonnage"/>
    <tableColumn id="3" xr3:uid="{C14AB53F-3595-42F6-9086-39F241F64D52}" name="Before Enigma" dataDxfId="6">
      <calculatedColumnFormula>IF(_Tonnage[[#This Row],[Date]]&lt;_CutoffEnigma,_Tonnage[[#This Row],[Tonnage]],NA())</calculatedColumnFormula>
    </tableColumn>
    <tableColumn id="4" xr3:uid="{0D1E749A-C1F4-43F5-AC94-DCF1CA113FD2}" name="+Enigma" dataDxfId="5">
      <calculatedColumnFormula>IF(AND(_Tonnage[[#This Row],[Date]]&gt;=_CutoffEnigma,_Tonnage[[#This Row],[Date]]&lt;_CutoffRadar),_Tonnage[[#This Row],[Tonnage]],NA())</calculatedColumnFormula>
    </tableColumn>
    <tableColumn id="5" xr3:uid="{B716FDD1-1CFF-4D0D-9CEF-EC2789786B37}" name="+Centimetric Radar" dataDxfId="4">
      <calculatedColumnFormula>IF(_Tonnage[[#This Row],[Date]]&gt;=_CutoffRadar,_Tonnage[[#This Row],[Tonnage]],NA())</calculatedColumnFormula>
    </tableColumn>
  </tableColumns>
  <tableStyleInfo name="Biegert Table Standard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F9FF9FEC-727C-4AE4-8017-3753D5405CCB}" name="_Losses" displayName="_Losses" ref="B97:F170" totalsRowShown="0">
  <autoFilter ref="B97:F170" xr:uid="{4D0977ED-5919-4C4F-A4CC-FD197FDFC13B}"/>
  <tableColumns count="5">
    <tableColumn id="1" xr3:uid="{817C605C-4A99-4B60-AFE9-0FEF2E725DCB}" name="Date" dataDxfId="3"/>
    <tableColumn id="2" xr3:uid="{B182E39C-58F5-4517-8AC6-79A7E0855FA6}" name="Uboats Lost"/>
    <tableColumn id="3" xr3:uid="{44F8ECFA-71D5-42AE-B4C6-1F4B356CF7B1}" name="Before Enigma" dataDxfId="2">
      <calculatedColumnFormula>IF(_Losses[[#This Row],[Date]]&lt;_CutoffEnigma,_Losses[[#This Row],[Uboats Lost]],NA())</calculatedColumnFormula>
    </tableColumn>
    <tableColumn id="4" xr3:uid="{0108978C-4907-4685-827E-135F33038872}" name="+Enigma" dataDxfId="1">
      <calculatedColumnFormula>IF(AND(_Losses[[#This Row],[Date]]&gt;=_CutoffEnigma,_Losses[[#This Row],[Date]]&lt;_CutoffRadar),_Losses[[#This Row],[Uboats Lost]],NA())</calculatedColumnFormula>
    </tableColumn>
    <tableColumn id="5" xr3:uid="{7E8B1E97-2EEC-4395-A817-342D02BFDFA4}" name="+Centimetric Radar" dataDxfId="0">
      <calculatedColumnFormula>IF(_Losses[[#This Row],[Date]]&gt;=_CutoffRadar,_Losses[[#This Row],[Uboats Lost]],NA())</calculatedColumnFormula>
    </tableColumn>
  </tableColumns>
  <tableStyleInfo name="Biegert Table Standard" showFirstColumn="0" showLastColumn="0" showRowStripes="1" showColumnStripes="0"/>
</table>
</file>

<file path=xl/theme/theme1.xml><?xml version="1.0" encoding="utf-8"?>
<a:theme xmlns:a="http://schemas.openxmlformats.org/drawingml/2006/main" name="Biegert_Standard">
  <a:themeElements>
    <a:clrScheme name="Yellow Orange">
      <a:dk1>
        <a:sysClr val="windowText" lastClr="000000"/>
      </a:dk1>
      <a:lt1>
        <a:sysClr val="window" lastClr="FFFFFF"/>
      </a:lt1>
      <a:dk2>
        <a:srgbClr val="4E3B30"/>
      </a:dk2>
      <a:lt2>
        <a:srgbClr val="FBEEC9"/>
      </a:lt2>
      <a:accent1>
        <a:srgbClr val="F0A22E"/>
      </a:accent1>
      <a:accent2>
        <a:srgbClr val="A5644E"/>
      </a:accent2>
      <a:accent3>
        <a:srgbClr val="B58B80"/>
      </a:accent3>
      <a:accent4>
        <a:srgbClr val="C3986D"/>
      </a:accent4>
      <a:accent5>
        <a:srgbClr val="A19574"/>
      </a:accent5>
      <a:accent6>
        <a:srgbClr val="C17529"/>
      </a:accent6>
      <a:hlink>
        <a:srgbClr val="AD1F1F"/>
      </a:hlink>
      <a:folHlink>
        <a:srgbClr val="FFC42F"/>
      </a:folHlink>
    </a:clrScheme>
    <a:fontScheme name="Biegert Standard">
      <a:majorFont>
        <a:latin typeface="Consolas"/>
        <a:ea typeface=""/>
        <a:cs typeface=""/>
      </a:majorFont>
      <a:minorFont>
        <a:latin typeface="Consolas"/>
        <a:ea typeface=""/>
        <a:cs typeface=""/>
      </a:minorFont>
    </a:fontScheme>
    <a:fmtScheme name="Riblet">
      <a:fillStyleLst>
        <a:solidFill>
          <a:schemeClr val="phClr"/>
        </a:solidFill>
        <a:solidFill>
          <a:schemeClr val="phClr">
            <a:tint val="65000"/>
          </a:schemeClr>
        </a:solidFill>
        <a:solidFill>
          <a:schemeClr val="phClr">
            <a:shade val="80000"/>
            <a:satMod val="150000"/>
          </a:schemeClr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17145" cap="flat" cmpd="sng" algn="ctr">
          <a:solidFill>
            <a:schemeClr val="phClr"/>
          </a:solidFill>
          <a:prstDash val="solid"/>
        </a:ln>
        <a:ln w="58420" cap="flat" cmpd="thickThin" algn="ctr">
          <a:solidFill>
            <a:schemeClr val="phClr">
              <a:shade val="95000"/>
              <a:alpha val="50000"/>
              <a:satMod val="150000"/>
            </a:schemeClr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38100" dir="2700000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flat" dir="tl"/>
          </a:scene3d>
          <a:sp3d prstMaterial="flat">
            <a:bevelT w="31750" h="63500" prst="riblet"/>
          </a:sp3d>
        </a:effectStyle>
        <a:effectStyle>
          <a:effectLst>
            <a:outerShdw blurRad="50800" dist="38100" dir="2700000" algn="ct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flat" dir="tl"/>
          </a:scene3d>
          <a:sp3d prstMaterial="flat">
            <a:bevelT w="57150" h="114300" prst="riblet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youtube.com/watch?v=kgjdLxm1iNo&amp;t=4485s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en.wikipedia.org/wiki/Cryptanalysis_of_the_Enigma" TargetMode="External"/><Relationship Id="rId1" Type="http://schemas.openxmlformats.org/officeDocument/2006/relationships/hyperlink" Target="https://en.wikipedia.org/wiki/ASV_Mark_II_radar" TargetMode="External"/><Relationship Id="rId6" Type="http://schemas.openxmlformats.org/officeDocument/2006/relationships/table" Target="../tables/table3.xml"/><Relationship Id="rId5" Type="http://schemas.openxmlformats.org/officeDocument/2006/relationships/table" Target="../tables/table2.xm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C84C7-258D-49E1-9123-64DC9886624C}">
  <dimension ref="A1:P71"/>
  <sheetViews>
    <sheetView showGridLines="0" tabSelected="1" topLeftCell="A7" workbookViewId="0">
      <selection activeCell="C13" sqref="C13"/>
    </sheetView>
  </sheetViews>
  <sheetFormatPr defaultRowHeight="12.75" x14ac:dyDescent="0.2"/>
  <cols>
    <col min="2" max="2" width="10" bestFit="1" customWidth="1"/>
    <col min="10" max="10" width="2.85546875" customWidth="1"/>
    <col min="12" max="12" width="10" bestFit="1" customWidth="1"/>
    <col min="20" max="20" width="2.85546875" customWidth="1"/>
  </cols>
  <sheetData>
    <row r="1" spans="1:10" x14ac:dyDescent="0.2">
      <c r="A1" s="8" t="s">
        <v>15</v>
      </c>
      <c r="B1" s="7" t="s">
        <v>14</v>
      </c>
      <c r="C1" s="7"/>
      <c r="D1" s="7"/>
      <c r="E1" s="7"/>
    </row>
    <row r="2" spans="1:10" x14ac:dyDescent="0.2">
      <c r="A2" s="8" t="s">
        <v>13</v>
      </c>
      <c r="B2" s="7" t="s">
        <v>23</v>
      </c>
      <c r="C2" s="7"/>
      <c r="D2" s="7"/>
      <c r="E2" s="7"/>
    </row>
    <row r="3" spans="1:10" x14ac:dyDescent="0.2">
      <c r="A3" s="8" t="s">
        <v>12</v>
      </c>
      <c r="B3" s="7" t="str">
        <f>TEXT(DATE(2021,11,1),"dd-mmm-yyyy")</f>
        <v>01-Nov-2021</v>
      </c>
      <c r="C3" s="7"/>
      <c r="D3" s="7"/>
      <c r="E3" s="7"/>
    </row>
    <row r="5" spans="1:10" ht="15" x14ac:dyDescent="0.25">
      <c r="A5" s="2" t="s">
        <v>35</v>
      </c>
    </row>
    <row r="6" spans="1:10" x14ac:dyDescent="0.2">
      <c r="B6" t="s">
        <v>36</v>
      </c>
      <c r="G6" s="11" t="s">
        <v>37</v>
      </c>
    </row>
    <row r="7" spans="1:10" x14ac:dyDescent="0.2">
      <c r="B7" t="s">
        <v>38</v>
      </c>
    </row>
    <row r="9" spans="1:10" ht="15" x14ac:dyDescent="0.25">
      <c r="A9" s="2" t="s">
        <v>26</v>
      </c>
    </row>
    <row r="10" spans="1:10" ht="15" x14ac:dyDescent="0.25">
      <c r="A10" s="2"/>
    </row>
    <row r="11" spans="1:10" ht="15.75" thickBot="1" x14ac:dyDescent="0.3">
      <c r="A11" s="2"/>
      <c r="B11" s="13" t="s">
        <v>0</v>
      </c>
      <c r="C11" s="14" t="s">
        <v>34</v>
      </c>
      <c r="D11" s="14"/>
      <c r="E11" s="14"/>
      <c r="F11" s="14"/>
      <c r="G11" s="14"/>
      <c r="H11" s="14"/>
      <c r="I11" s="14"/>
      <c r="J11" s="14"/>
    </row>
    <row r="12" spans="1:10" ht="13.5" thickTop="1" x14ac:dyDescent="0.2">
      <c r="B12" s="17">
        <v>14489</v>
      </c>
      <c r="C12" t="s">
        <v>27</v>
      </c>
    </row>
    <row r="13" spans="1:10" x14ac:dyDescent="0.2">
      <c r="B13" s="17">
        <v>15155</v>
      </c>
      <c r="C13" t="s">
        <v>32</v>
      </c>
    </row>
    <row r="14" spans="1:10" x14ac:dyDescent="0.2">
      <c r="B14" s="17">
        <v>15827</v>
      </c>
      <c r="C14" t="s">
        <v>33</v>
      </c>
    </row>
    <row r="15" spans="1:10" x14ac:dyDescent="0.2">
      <c r="B15" s="18"/>
    </row>
    <row r="16" spans="1:10" ht="15" x14ac:dyDescent="0.25">
      <c r="A16" s="2" t="s">
        <v>25</v>
      </c>
    </row>
    <row r="18" spans="2:16" x14ac:dyDescent="0.2">
      <c r="B18" s="9" t="s">
        <v>16</v>
      </c>
      <c r="C18" s="10"/>
      <c r="D18" s="10" t="s">
        <v>18</v>
      </c>
      <c r="E18" s="10"/>
      <c r="F18" s="10"/>
      <c r="G18" s="10"/>
      <c r="L18" s="9" t="s">
        <v>16</v>
      </c>
      <c r="M18" s="10"/>
      <c r="N18" s="10" t="s">
        <v>20</v>
      </c>
      <c r="O18" s="10"/>
      <c r="P18" s="10"/>
    </row>
    <row r="19" spans="2:16" x14ac:dyDescent="0.2">
      <c r="B19" s="9" t="s">
        <v>17</v>
      </c>
      <c r="C19" s="10"/>
      <c r="D19" s="10" t="s">
        <v>19</v>
      </c>
      <c r="E19" s="10"/>
      <c r="F19" s="10"/>
      <c r="G19" s="10"/>
      <c r="L19" s="9" t="s">
        <v>17</v>
      </c>
      <c r="M19" s="10"/>
      <c r="N19" s="10" t="s">
        <v>21</v>
      </c>
      <c r="O19" s="10"/>
      <c r="P19" s="10"/>
    </row>
    <row r="64" spans="1:1" ht="15" x14ac:dyDescent="0.25">
      <c r="A64" s="2" t="s">
        <v>24</v>
      </c>
    </row>
    <row r="66" spans="2:7" ht="13.5" thickBot="1" x14ac:dyDescent="0.25">
      <c r="B66" s="13" t="s">
        <v>45</v>
      </c>
      <c r="C66" s="14" t="s">
        <v>44</v>
      </c>
      <c r="D66" s="14"/>
      <c r="E66" s="14"/>
      <c r="F66" s="14"/>
      <c r="G66" s="14"/>
    </row>
    <row r="67" spans="2:7" ht="13.5" thickTop="1" x14ac:dyDescent="0.2">
      <c r="B67" s="19" t="b">
        <v>1</v>
      </c>
      <c r="C67" t="s">
        <v>39</v>
      </c>
    </row>
    <row r="68" spans="2:7" x14ac:dyDescent="0.2">
      <c r="B68" s="19" t="b">
        <v>1</v>
      </c>
      <c r="C68" t="s">
        <v>42</v>
      </c>
    </row>
    <row r="69" spans="2:7" x14ac:dyDescent="0.2">
      <c r="B69" s="19" t="b">
        <v>1</v>
      </c>
      <c r="C69" t="s">
        <v>40</v>
      </c>
    </row>
    <row r="70" spans="2:7" x14ac:dyDescent="0.2">
      <c r="B70" s="19" t="b">
        <v>1</v>
      </c>
      <c r="C70" t="s">
        <v>41</v>
      </c>
    </row>
    <row r="71" spans="2:7" x14ac:dyDescent="0.2">
      <c r="B71" s="19" t="b">
        <v>1</v>
      </c>
      <c r="C71" t="s">
        <v>43</v>
      </c>
    </row>
  </sheetData>
  <hyperlinks>
    <hyperlink ref="G6" r:id="rId1" xr:uid="{F515840A-5232-4F15-8128-1B5B9C9E49DB}"/>
  </hyperlinks>
  <pageMargins left="0.7" right="0.7" top="0.75" bottom="0.75" header="0.3" footer="0.3"/>
  <pageSetup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82" r:id="rId5" name="Check Box 10">
              <controlPr defaultSize="0" autoFill="0" autoLine="0" autoPict="0">
                <anchor moveWithCells="1">
                  <from>
                    <xdr:col>1</xdr:col>
                    <xdr:colOff>257175</xdr:colOff>
                    <xdr:row>65</xdr:row>
                    <xdr:rowOff>142875</xdr:rowOff>
                  </from>
                  <to>
                    <xdr:col>1</xdr:col>
                    <xdr:colOff>552450</xdr:colOff>
                    <xdr:row>67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6" name="Check Box 11">
              <controlPr defaultSize="0" autoFill="0" autoLine="0" autoPict="0">
                <anchor moveWithCells="1">
                  <from>
                    <xdr:col>1</xdr:col>
                    <xdr:colOff>247650</xdr:colOff>
                    <xdr:row>66</xdr:row>
                    <xdr:rowOff>152400</xdr:rowOff>
                  </from>
                  <to>
                    <xdr:col>1</xdr:col>
                    <xdr:colOff>552450</xdr:colOff>
                    <xdr:row>68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7" name="Check Box 12">
              <controlPr defaultSize="0" autoFill="0" autoLine="0" autoPict="0">
                <anchor moveWithCells="1">
                  <from>
                    <xdr:col>1</xdr:col>
                    <xdr:colOff>247650</xdr:colOff>
                    <xdr:row>67</xdr:row>
                    <xdr:rowOff>152400</xdr:rowOff>
                  </from>
                  <to>
                    <xdr:col>1</xdr:col>
                    <xdr:colOff>552450</xdr:colOff>
                    <xdr:row>69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8" name="Check Box 13">
              <controlPr defaultSize="0" autoFill="0" autoLine="0" autoPict="0">
                <anchor moveWithCells="1">
                  <from>
                    <xdr:col>1</xdr:col>
                    <xdr:colOff>247650</xdr:colOff>
                    <xdr:row>68</xdr:row>
                    <xdr:rowOff>161925</xdr:rowOff>
                  </from>
                  <to>
                    <xdr:col>1</xdr:col>
                    <xdr:colOff>552450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9" name="Check Box 14">
              <controlPr defaultSize="0" autoFill="0" autoLine="0" autoPict="0">
                <anchor moveWithCells="1">
                  <from>
                    <xdr:col>1</xdr:col>
                    <xdr:colOff>247650</xdr:colOff>
                    <xdr:row>69</xdr:row>
                    <xdr:rowOff>152400</xdr:rowOff>
                  </from>
                  <to>
                    <xdr:col>1</xdr:col>
                    <xdr:colOff>542925</xdr:colOff>
                    <xdr:row>71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6E0BDE-A679-4131-B8F0-1B836505AFA9}">
  <dimension ref="A1:E75"/>
  <sheetViews>
    <sheetView topLeftCell="A16" workbookViewId="0">
      <selection activeCell="A4" sqref="A4"/>
    </sheetView>
  </sheetViews>
  <sheetFormatPr defaultRowHeight="12.75" x14ac:dyDescent="0.2"/>
  <cols>
    <col min="1" max="1" width="9" bestFit="1" customWidth="1"/>
    <col min="2" max="2" width="15.28515625" bestFit="1" customWidth="1"/>
    <col min="3" max="3" width="14.28515625" bestFit="1" customWidth="1"/>
  </cols>
  <sheetData>
    <row r="1" spans="1:5" x14ac:dyDescent="0.2">
      <c r="A1" s="8" t="s">
        <v>15</v>
      </c>
      <c r="B1" s="7" t="s">
        <v>14</v>
      </c>
      <c r="C1" s="7"/>
      <c r="D1" s="7"/>
      <c r="E1" s="7"/>
    </row>
    <row r="2" spans="1:5" x14ac:dyDescent="0.2">
      <c r="A2" s="8" t="s">
        <v>13</v>
      </c>
      <c r="B2" s="7" t="s">
        <v>23</v>
      </c>
      <c r="C2" s="7"/>
      <c r="D2" s="7"/>
      <c r="E2" s="7"/>
    </row>
    <row r="3" spans="1:5" x14ac:dyDescent="0.2">
      <c r="A3" s="8" t="s">
        <v>12</v>
      </c>
      <c r="B3" s="7" t="str">
        <f>TEXT(DATE(2021,11,1),"dd-mmm-yyyy")</f>
        <v>01-Nov-2021</v>
      </c>
      <c r="C3" s="7"/>
      <c r="D3" s="7"/>
      <c r="E3" s="7"/>
    </row>
    <row r="6" spans="1:5" x14ac:dyDescent="0.2">
      <c r="A6" t="s">
        <v>0</v>
      </c>
      <c r="B6" t="s">
        <v>1</v>
      </c>
      <c r="C6" t="s">
        <v>2</v>
      </c>
    </row>
    <row r="7" spans="1:5" x14ac:dyDescent="0.2">
      <c r="A7" s="1">
        <v>51014</v>
      </c>
      <c r="B7">
        <v>153879</v>
      </c>
      <c r="C7">
        <v>2</v>
      </c>
    </row>
    <row r="8" spans="1:5" x14ac:dyDescent="0.2">
      <c r="A8" s="1">
        <v>51044</v>
      </c>
      <c r="B8">
        <v>134807</v>
      </c>
      <c r="C8">
        <v>5</v>
      </c>
    </row>
    <row r="9" spans="1:5" x14ac:dyDescent="0.2">
      <c r="A9" s="1">
        <v>51075</v>
      </c>
      <c r="B9">
        <v>51589</v>
      </c>
      <c r="C9">
        <v>1</v>
      </c>
    </row>
    <row r="10" spans="1:5" x14ac:dyDescent="0.2">
      <c r="A10" s="1">
        <v>51105</v>
      </c>
      <c r="B10">
        <v>80881</v>
      </c>
      <c r="C10">
        <v>1</v>
      </c>
    </row>
    <row r="11" spans="1:5" x14ac:dyDescent="0.2">
      <c r="A11" s="1">
        <v>51136</v>
      </c>
      <c r="B11">
        <v>111263</v>
      </c>
      <c r="C11">
        <v>1</v>
      </c>
    </row>
    <row r="12" spans="1:5" x14ac:dyDescent="0.2">
      <c r="A12" s="1">
        <v>51167</v>
      </c>
      <c r="B12">
        <v>169566</v>
      </c>
      <c r="C12">
        <v>6</v>
      </c>
    </row>
    <row r="13" spans="1:5" x14ac:dyDescent="0.2">
      <c r="A13" s="1">
        <v>51196</v>
      </c>
      <c r="B13">
        <v>62781</v>
      </c>
      <c r="C13">
        <v>1</v>
      </c>
    </row>
    <row r="14" spans="1:5" x14ac:dyDescent="0.2">
      <c r="A14" s="1">
        <v>51227</v>
      </c>
      <c r="B14">
        <v>32467</v>
      </c>
      <c r="C14">
        <v>5</v>
      </c>
    </row>
    <row r="15" spans="1:5" x14ac:dyDescent="0.2">
      <c r="A15" s="1">
        <v>51257</v>
      </c>
      <c r="B15">
        <v>55580</v>
      </c>
      <c r="C15">
        <v>1</v>
      </c>
    </row>
    <row r="16" spans="1:5" x14ac:dyDescent="0.2">
      <c r="A16" s="1">
        <v>51288</v>
      </c>
      <c r="B16">
        <v>284113</v>
      </c>
      <c r="C16">
        <v>0</v>
      </c>
    </row>
    <row r="17" spans="1:3" x14ac:dyDescent="0.2">
      <c r="A17" s="1">
        <v>51318</v>
      </c>
      <c r="B17">
        <v>195825</v>
      </c>
      <c r="C17">
        <v>2</v>
      </c>
    </row>
    <row r="18" spans="1:3" x14ac:dyDescent="0.2">
      <c r="A18" s="1">
        <v>51349</v>
      </c>
      <c r="B18">
        <v>267618</v>
      </c>
      <c r="C18">
        <v>3</v>
      </c>
    </row>
    <row r="19" spans="1:3" x14ac:dyDescent="0.2">
      <c r="A19" s="1">
        <v>51380</v>
      </c>
      <c r="B19">
        <v>295335</v>
      </c>
      <c r="C19">
        <v>1</v>
      </c>
    </row>
    <row r="20" spans="1:3" x14ac:dyDescent="0.2">
      <c r="A20" s="1">
        <v>51410</v>
      </c>
      <c r="B20">
        <v>352407</v>
      </c>
      <c r="C20">
        <v>1</v>
      </c>
    </row>
    <row r="21" spans="1:3" x14ac:dyDescent="0.2">
      <c r="A21" s="1">
        <v>51441</v>
      </c>
      <c r="B21">
        <v>146613</v>
      </c>
      <c r="C21">
        <v>2</v>
      </c>
    </row>
    <row r="22" spans="1:3" x14ac:dyDescent="0.2">
      <c r="A22" s="1">
        <v>51471</v>
      </c>
      <c r="B22">
        <v>212590</v>
      </c>
      <c r="C22">
        <v>0</v>
      </c>
    </row>
    <row r="23" spans="1:3" x14ac:dyDescent="0.2">
      <c r="A23" s="1">
        <v>51502</v>
      </c>
      <c r="B23">
        <v>126782</v>
      </c>
      <c r="C23">
        <v>0</v>
      </c>
    </row>
    <row r="24" spans="1:3" x14ac:dyDescent="0.2">
      <c r="A24" s="1">
        <v>51533</v>
      </c>
      <c r="B24">
        <v>196783</v>
      </c>
      <c r="C24">
        <v>0</v>
      </c>
    </row>
    <row r="25" spans="1:3" x14ac:dyDescent="0.2">
      <c r="A25" s="1">
        <v>51561</v>
      </c>
      <c r="B25">
        <v>243020</v>
      </c>
      <c r="C25">
        <v>5</v>
      </c>
    </row>
    <row r="26" spans="1:3" x14ac:dyDescent="0.2">
      <c r="A26" s="1">
        <v>51592</v>
      </c>
      <c r="B26">
        <v>249375</v>
      </c>
      <c r="C26">
        <v>2</v>
      </c>
    </row>
    <row r="27" spans="1:3" x14ac:dyDescent="0.2">
      <c r="A27" s="1">
        <v>51622</v>
      </c>
      <c r="B27">
        <v>325492</v>
      </c>
      <c r="C27">
        <v>1</v>
      </c>
    </row>
    <row r="28" spans="1:3" x14ac:dyDescent="0.2">
      <c r="A28" s="1">
        <v>51653</v>
      </c>
      <c r="B28">
        <v>310143</v>
      </c>
      <c r="C28">
        <v>4</v>
      </c>
    </row>
    <row r="29" spans="1:3" x14ac:dyDescent="0.2">
      <c r="A29" s="1">
        <v>51683</v>
      </c>
      <c r="B29">
        <v>94209</v>
      </c>
      <c r="C29">
        <v>0</v>
      </c>
    </row>
    <row r="30" spans="1:3" x14ac:dyDescent="0.2">
      <c r="A30" s="1">
        <v>51714</v>
      </c>
      <c r="B30">
        <v>80310</v>
      </c>
      <c r="C30">
        <v>4</v>
      </c>
    </row>
    <row r="31" spans="1:3" x14ac:dyDescent="0.2">
      <c r="A31" s="1">
        <v>51745</v>
      </c>
      <c r="B31">
        <v>202820</v>
      </c>
      <c r="C31">
        <v>2</v>
      </c>
    </row>
    <row r="32" spans="1:3" x14ac:dyDescent="0.2">
      <c r="A32" s="1">
        <v>51775</v>
      </c>
      <c r="B32">
        <v>156554</v>
      </c>
      <c r="C32">
        <v>2</v>
      </c>
    </row>
    <row r="33" spans="1:3" x14ac:dyDescent="0.2">
      <c r="A33" s="1">
        <v>51806</v>
      </c>
      <c r="B33">
        <v>62196</v>
      </c>
      <c r="C33">
        <v>5</v>
      </c>
    </row>
    <row r="34" spans="1:3" x14ac:dyDescent="0.2">
      <c r="A34" s="1">
        <v>51836</v>
      </c>
      <c r="B34">
        <v>124070</v>
      </c>
      <c r="C34">
        <v>10</v>
      </c>
    </row>
    <row r="35" spans="1:3" x14ac:dyDescent="0.2">
      <c r="A35" s="1">
        <v>51867</v>
      </c>
      <c r="B35">
        <v>327357</v>
      </c>
      <c r="C35">
        <v>3</v>
      </c>
    </row>
    <row r="36" spans="1:3" x14ac:dyDescent="0.2">
      <c r="A36" s="1">
        <v>51898</v>
      </c>
      <c r="B36">
        <v>476451</v>
      </c>
      <c r="C36">
        <v>2</v>
      </c>
    </row>
    <row r="37" spans="1:3" x14ac:dyDescent="0.2">
      <c r="A37" s="1">
        <v>51926</v>
      </c>
      <c r="B37">
        <v>537980</v>
      </c>
      <c r="C37">
        <v>6</v>
      </c>
    </row>
    <row r="38" spans="1:3" x14ac:dyDescent="0.2">
      <c r="A38" s="1">
        <v>51957</v>
      </c>
      <c r="B38">
        <v>431664</v>
      </c>
      <c r="C38">
        <v>3</v>
      </c>
    </row>
    <row r="39" spans="1:3" x14ac:dyDescent="0.2">
      <c r="A39" s="1">
        <v>51987</v>
      </c>
      <c r="B39">
        <v>607247</v>
      </c>
      <c r="C39">
        <v>4</v>
      </c>
    </row>
    <row r="40" spans="1:3" x14ac:dyDescent="0.2">
      <c r="A40" s="1">
        <v>52018</v>
      </c>
      <c r="B40">
        <v>700235</v>
      </c>
      <c r="C40">
        <v>3</v>
      </c>
    </row>
    <row r="41" spans="1:3" x14ac:dyDescent="0.2">
      <c r="A41" s="1">
        <v>52048</v>
      </c>
      <c r="B41">
        <v>476065</v>
      </c>
      <c r="C41">
        <v>11</v>
      </c>
    </row>
    <row r="42" spans="1:3" x14ac:dyDescent="0.2">
      <c r="A42" s="1">
        <v>52079</v>
      </c>
      <c r="B42">
        <v>544410</v>
      </c>
      <c r="C42">
        <v>9</v>
      </c>
    </row>
    <row r="43" spans="1:3" x14ac:dyDescent="0.2">
      <c r="A43" s="1">
        <v>52110</v>
      </c>
      <c r="B43">
        <v>485413</v>
      </c>
      <c r="C43">
        <v>10</v>
      </c>
    </row>
    <row r="44" spans="1:3" x14ac:dyDescent="0.2">
      <c r="A44" s="1">
        <v>52140</v>
      </c>
      <c r="B44">
        <v>619417</v>
      </c>
      <c r="C44">
        <v>16</v>
      </c>
    </row>
    <row r="45" spans="1:3" x14ac:dyDescent="0.2">
      <c r="A45" s="1">
        <v>52171</v>
      </c>
      <c r="B45">
        <v>729160</v>
      </c>
      <c r="C45">
        <v>13</v>
      </c>
    </row>
    <row r="46" spans="1:3" x14ac:dyDescent="0.2">
      <c r="A46" s="1">
        <v>52201</v>
      </c>
      <c r="B46">
        <v>330816</v>
      </c>
      <c r="C46">
        <v>4</v>
      </c>
    </row>
    <row r="47" spans="1:3" x14ac:dyDescent="0.2">
      <c r="A47" s="1">
        <v>52232</v>
      </c>
      <c r="B47">
        <v>203128</v>
      </c>
      <c r="C47">
        <v>6</v>
      </c>
    </row>
    <row r="48" spans="1:3" x14ac:dyDescent="0.2">
      <c r="A48" s="1">
        <v>52263</v>
      </c>
      <c r="B48">
        <v>359328</v>
      </c>
      <c r="C48">
        <v>19</v>
      </c>
    </row>
    <row r="49" spans="1:3" x14ac:dyDescent="0.2">
      <c r="A49" s="1">
        <v>52291</v>
      </c>
      <c r="B49">
        <v>627377</v>
      </c>
      <c r="C49">
        <v>15</v>
      </c>
    </row>
    <row r="50" spans="1:3" x14ac:dyDescent="0.2">
      <c r="A50" s="1">
        <v>52322</v>
      </c>
      <c r="B50">
        <v>327943</v>
      </c>
      <c r="C50">
        <v>15</v>
      </c>
    </row>
    <row r="51" spans="1:3" x14ac:dyDescent="0.2">
      <c r="A51" s="1">
        <v>52352</v>
      </c>
      <c r="B51">
        <v>264853</v>
      </c>
      <c r="C51">
        <v>41</v>
      </c>
    </row>
    <row r="52" spans="1:3" x14ac:dyDescent="0.2">
      <c r="A52" s="1">
        <v>52383</v>
      </c>
      <c r="B52">
        <v>97753</v>
      </c>
      <c r="C52">
        <v>17</v>
      </c>
    </row>
    <row r="53" spans="1:3" x14ac:dyDescent="0.2">
      <c r="A53" s="1">
        <v>52413</v>
      </c>
      <c r="B53">
        <v>242145</v>
      </c>
      <c r="C53">
        <v>37</v>
      </c>
    </row>
    <row r="54" spans="1:3" x14ac:dyDescent="0.2">
      <c r="A54" s="1">
        <v>52444</v>
      </c>
      <c r="B54">
        <v>86579</v>
      </c>
      <c r="C54">
        <v>25</v>
      </c>
    </row>
    <row r="55" spans="1:3" x14ac:dyDescent="0.2">
      <c r="A55" s="1">
        <v>52475</v>
      </c>
      <c r="B55">
        <v>118841</v>
      </c>
      <c r="C55">
        <v>10</v>
      </c>
    </row>
    <row r="56" spans="1:3" x14ac:dyDescent="0.2">
      <c r="A56" s="1">
        <v>52505</v>
      </c>
      <c r="B56">
        <v>97407</v>
      </c>
      <c r="C56">
        <v>26</v>
      </c>
    </row>
    <row r="57" spans="1:3" x14ac:dyDescent="0.2">
      <c r="A57" s="1">
        <v>52536</v>
      </c>
      <c r="B57">
        <v>66585</v>
      </c>
      <c r="C57">
        <v>19</v>
      </c>
    </row>
    <row r="58" spans="1:3" x14ac:dyDescent="0.2">
      <c r="A58" s="1">
        <v>52566</v>
      </c>
      <c r="B58">
        <v>86967</v>
      </c>
      <c r="C58">
        <v>8</v>
      </c>
    </row>
    <row r="59" spans="1:3" x14ac:dyDescent="0.2">
      <c r="A59" s="1">
        <v>52597</v>
      </c>
      <c r="B59">
        <v>92278</v>
      </c>
      <c r="C59">
        <v>16</v>
      </c>
    </row>
    <row r="60" spans="1:3" x14ac:dyDescent="0.2">
      <c r="A60" s="1">
        <v>52628</v>
      </c>
      <c r="B60">
        <v>92923</v>
      </c>
      <c r="C60">
        <v>20</v>
      </c>
    </row>
    <row r="61" spans="1:3" x14ac:dyDescent="0.2">
      <c r="A61" s="1">
        <v>52657</v>
      </c>
      <c r="B61">
        <v>142944</v>
      </c>
      <c r="C61">
        <v>25</v>
      </c>
    </row>
    <row r="62" spans="1:3" x14ac:dyDescent="0.2">
      <c r="A62" s="1">
        <v>52688</v>
      </c>
      <c r="B62">
        <v>62149</v>
      </c>
      <c r="C62">
        <v>21</v>
      </c>
    </row>
    <row r="63" spans="1:3" x14ac:dyDescent="0.2">
      <c r="A63" s="1">
        <v>52718</v>
      </c>
      <c r="B63">
        <v>24424</v>
      </c>
      <c r="C63">
        <v>24</v>
      </c>
    </row>
    <row r="64" spans="1:3" x14ac:dyDescent="0.2">
      <c r="A64" s="1">
        <v>52749</v>
      </c>
      <c r="B64">
        <v>57875</v>
      </c>
      <c r="C64">
        <v>25</v>
      </c>
    </row>
    <row r="65" spans="1:3" x14ac:dyDescent="0.2">
      <c r="A65" s="1">
        <v>52779</v>
      </c>
      <c r="B65">
        <v>63351</v>
      </c>
      <c r="C65">
        <v>24</v>
      </c>
    </row>
    <row r="66" spans="1:3" x14ac:dyDescent="0.2">
      <c r="A66" s="1">
        <v>52810</v>
      </c>
      <c r="B66">
        <v>98729</v>
      </c>
      <c r="C66">
        <v>35</v>
      </c>
    </row>
    <row r="67" spans="1:3" x14ac:dyDescent="0.2">
      <c r="A67" s="1">
        <v>52841</v>
      </c>
      <c r="B67">
        <v>43368</v>
      </c>
      <c r="C67">
        <v>22</v>
      </c>
    </row>
    <row r="68" spans="1:3" x14ac:dyDescent="0.2">
      <c r="A68" s="1">
        <v>52871</v>
      </c>
      <c r="B68">
        <v>7176</v>
      </c>
      <c r="C68">
        <v>13</v>
      </c>
    </row>
    <row r="69" spans="1:3" x14ac:dyDescent="0.2">
      <c r="A69" s="1">
        <v>52902</v>
      </c>
      <c r="B69">
        <v>29592</v>
      </c>
      <c r="C69">
        <v>8</v>
      </c>
    </row>
    <row r="70" spans="1:3" x14ac:dyDescent="0.2">
      <c r="A70" s="1">
        <v>52932</v>
      </c>
      <c r="B70">
        <v>58518</v>
      </c>
      <c r="C70">
        <v>15</v>
      </c>
    </row>
    <row r="71" spans="1:3" x14ac:dyDescent="0.2">
      <c r="A71" s="1">
        <v>52963</v>
      </c>
      <c r="B71">
        <v>56988</v>
      </c>
      <c r="C71">
        <v>14</v>
      </c>
    </row>
    <row r="72" spans="1:3" x14ac:dyDescent="0.2">
      <c r="A72" s="1">
        <v>52994</v>
      </c>
      <c r="B72">
        <v>65233</v>
      </c>
      <c r="C72">
        <v>21</v>
      </c>
    </row>
    <row r="73" spans="1:3" x14ac:dyDescent="0.2">
      <c r="A73" s="1">
        <v>53022</v>
      </c>
      <c r="B73">
        <v>65077</v>
      </c>
      <c r="C73">
        <v>33</v>
      </c>
    </row>
    <row r="74" spans="1:3" x14ac:dyDescent="0.2">
      <c r="A74" s="1">
        <v>53053</v>
      </c>
      <c r="B74">
        <v>72439</v>
      </c>
      <c r="C74">
        <v>53</v>
      </c>
    </row>
    <row r="75" spans="1:3" x14ac:dyDescent="0.2">
      <c r="A75" s="1">
        <v>53083</v>
      </c>
      <c r="B75">
        <v>11439</v>
      </c>
      <c r="C75">
        <v>35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114D2F-F620-446A-92CE-0CB3C9FD0F74}">
  <sheetPr codeName="Sheet1"/>
  <dimension ref="A1:G170"/>
  <sheetViews>
    <sheetView workbookViewId="0">
      <selection activeCell="B15" sqref="B15"/>
    </sheetView>
  </sheetViews>
  <sheetFormatPr defaultColWidth="10.7109375" defaultRowHeight="13.9" customHeight="1" x14ac:dyDescent="0.2"/>
  <cols>
    <col min="4" max="4" width="16.28515625" bestFit="1" customWidth="1"/>
    <col min="6" max="6" width="22.42578125" bestFit="1" customWidth="1"/>
    <col min="10" max="10" width="13.7109375" customWidth="1"/>
  </cols>
  <sheetData>
    <row r="1" spans="1:7" ht="13.9" customHeight="1" x14ac:dyDescent="0.2">
      <c r="A1" s="8" t="s">
        <v>15</v>
      </c>
      <c r="B1" s="7" t="s">
        <v>14</v>
      </c>
      <c r="C1" s="7"/>
      <c r="D1" s="7"/>
      <c r="E1" s="7"/>
    </row>
    <row r="2" spans="1:7" ht="13.9" customHeight="1" x14ac:dyDescent="0.2">
      <c r="A2" s="8" t="s">
        <v>13</v>
      </c>
      <c r="B2" s="7" t="s">
        <v>23</v>
      </c>
      <c r="C2" s="7"/>
      <c r="D2" s="7"/>
      <c r="E2" s="7"/>
    </row>
    <row r="3" spans="1:7" ht="13.9" customHeight="1" x14ac:dyDescent="0.2">
      <c r="A3" s="8" t="s">
        <v>12</v>
      </c>
      <c r="B3" s="7" t="str">
        <f>TEXT(DATE(2021,11,1),"dd-mmm-yyyy")</f>
        <v>01-Nov-2021</v>
      </c>
      <c r="C3" s="7"/>
      <c r="D3" s="7"/>
      <c r="E3" s="7"/>
    </row>
    <row r="5" spans="1:7" ht="13.9" customHeight="1" x14ac:dyDescent="0.25">
      <c r="A5" s="2" t="s">
        <v>9</v>
      </c>
    </row>
    <row r="7" spans="1:7" ht="13.9" customHeight="1" thickBot="1" x14ac:dyDescent="0.25">
      <c r="B7" s="13" t="s">
        <v>0</v>
      </c>
      <c r="C7" s="14" t="s">
        <v>28</v>
      </c>
      <c r="D7" s="13"/>
      <c r="E7" s="14" t="s">
        <v>29</v>
      </c>
      <c r="F7" s="14"/>
      <c r="G7" s="14"/>
    </row>
    <row r="8" spans="1:7" ht="13.9" customHeight="1" thickTop="1" x14ac:dyDescent="0.2">
      <c r="B8" s="15">
        <v>15220</v>
      </c>
      <c r="C8" t="s">
        <v>7</v>
      </c>
      <c r="D8" s="12"/>
      <c r="E8" s="11" t="s">
        <v>31</v>
      </c>
    </row>
    <row r="9" spans="1:7" ht="13.9" customHeight="1" x14ac:dyDescent="0.2">
      <c r="B9" s="16">
        <v>15827</v>
      </c>
      <c r="C9" t="s">
        <v>8</v>
      </c>
      <c r="D9" s="12"/>
      <c r="E9" s="11" t="s">
        <v>30</v>
      </c>
    </row>
    <row r="11" spans="1:7" ht="13.9" customHeight="1" x14ac:dyDescent="0.25">
      <c r="A11" s="2" t="s">
        <v>5</v>
      </c>
    </row>
    <row r="13" spans="1:7" ht="13.9" customHeight="1" x14ac:dyDescent="0.2">
      <c r="B13" s="5" t="s">
        <v>46</v>
      </c>
    </row>
    <row r="15" spans="1:7" ht="13.9" customHeight="1" x14ac:dyDescent="0.2">
      <c r="B15" t="s">
        <v>47</v>
      </c>
    </row>
    <row r="16" spans="1:7" ht="13.9" customHeight="1" x14ac:dyDescent="0.2">
      <c r="B16" t="s">
        <v>48</v>
      </c>
    </row>
    <row r="18" spans="2:6" ht="13.9" customHeight="1" x14ac:dyDescent="0.2">
      <c r="B18" s="5" t="s">
        <v>11</v>
      </c>
    </row>
    <row r="20" spans="2:6" ht="13.9" customHeight="1" x14ac:dyDescent="0.2">
      <c r="B20" t="s">
        <v>0</v>
      </c>
      <c r="C20" t="s">
        <v>3</v>
      </c>
      <c r="D20" t="s">
        <v>6</v>
      </c>
      <c r="E20" s="4" t="s">
        <v>10</v>
      </c>
      <c r="F20" s="4" t="s">
        <v>22</v>
      </c>
    </row>
    <row r="21" spans="2:6" ht="13.9" customHeight="1" x14ac:dyDescent="0.2">
      <c r="B21" s="3">
        <v>14427</v>
      </c>
      <c r="C21" t="e">
        <f>NA()</f>
        <v>#N/A</v>
      </c>
      <c r="D21" t="e">
        <f>IF(_Tonnage[[#This Row],[Date]]&lt;_CutoffEnigma,_Tonnage[[#This Row],[Tonnage]],NA())</f>
        <v>#N/A</v>
      </c>
      <c r="E21" t="e">
        <f>IF(AND(_Tonnage[[#This Row],[Date]]&gt;=_CutoffEnigma,_Tonnage[[#This Row],[Date]]&lt;_CutoffRadar),_Tonnage[[#This Row],[Tonnage]],NA())</f>
        <v>#N/A</v>
      </c>
      <c r="F21" t="e">
        <f>IF(_Tonnage[[#This Row],[Date]]&gt;=_CutoffRadar,_Tonnage[[#This Row],[Tonnage]],NA())</f>
        <v>#N/A</v>
      </c>
    </row>
    <row r="22" spans="2:6" ht="13.9" customHeight="1" x14ac:dyDescent="0.2">
      <c r="B22" s="3">
        <v>14458</v>
      </c>
      <c r="C22" t="e">
        <f>NA()</f>
        <v>#N/A</v>
      </c>
      <c r="D22" t="e">
        <f>IF(_Tonnage[[#This Row],[Date]]&lt;_CutoffEnigma,_Tonnage[[#This Row],[Tonnage]],NA())</f>
        <v>#N/A</v>
      </c>
      <c r="E22" t="e">
        <f>IF(AND(_Tonnage[[#This Row],[Date]]&gt;=_CutoffEnigma,_Tonnage[[#This Row],[Date]]&lt;_CutoffRadar),_Tonnage[[#This Row],[Tonnage]],NA())</f>
        <v>#N/A</v>
      </c>
      <c r="F22" t="e">
        <f>IF(_Tonnage[[#This Row],[Date]]&gt;=_CutoffRadar,_Tonnage[[#This Row],[Tonnage]],NA())</f>
        <v>#N/A</v>
      </c>
    </row>
    <row r="23" spans="2:6" ht="13.9" customHeight="1" x14ac:dyDescent="0.2">
      <c r="B23" s="3">
        <v>14489</v>
      </c>
      <c r="C23">
        <v>153879</v>
      </c>
      <c r="D23">
        <f>IF(_Tonnage[[#This Row],[Date]]&lt;_CutoffEnigma,_Tonnage[[#This Row],[Tonnage]],NA())</f>
        <v>153879</v>
      </c>
      <c r="E23" t="e">
        <f>IF(AND(_Tonnage[[#This Row],[Date]]&gt;=_CutoffEnigma,_Tonnage[[#This Row],[Date]]&lt;_CutoffRadar),_Tonnage[[#This Row],[Tonnage]],NA())</f>
        <v>#N/A</v>
      </c>
      <c r="F23" t="e">
        <f>IF(_Tonnage[[#This Row],[Date]]&gt;=_CutoffRadar,_Tonnage[[#This Row],[Tonnage]],NA())</f>
        <v>#N/A</v>
      </c>
    </row>
    <row r="24" spans="2:6" ht="13.9" customHeight="1" x14ac:dyDescent="0.2">
      <c r="B24" s="3">
        <v>14519</v>
      </c>
      <c r="C24">
        <v>134807</v>
      </c>
      <c r="D24">
        <f>IF(_Tonnage[[#This Row],[Date]]&lt;_CutoffEnigma,_Tonnage[[#This Row],[Tonnage]],NA())</f>
        <v>134807</v>
      </c>
      <c r="E24" t="e">
        <f>IF(AND(_Tonnage[[#This Row],[Date]]&gt;=_CutoffEnigma,_Tonnage[[#This Row],[Date]]&lt;_CutoffRadar),_Tonnage[[#This Row],[Tonnage]],NA())</f>
        <v>#N/A</v>
      </c>
      <c r="F24" t="e">
        <f>IF(_Tonnage[[#This Row],[Date]]&gt;=_CutoffRadar,_Tonnage[[#This Row],[Tonnage]],NA())</f>
        <v>#N/A</v>
      </c>
    </row>
    <row r="25" spans="2:6" ht="13.9" customHeight="1" x14ac:dyDescent="0.2">
      <c r="B25" s="3">
        <v>14550</v>
      </c>
      <c r="C25">
        <v>51589</v>
      </c>
      <c r="D25">
        <f>IF(_Tonnage[[#This Row],[Date]]&lt;_CutoffEnigma,_Tonnage[[#This Row],[Tonnage]],NA())</f>
        <v>51589</v>
      </c>
      <c r="E25" t="e">
        <f>IF(AND(_Tonnage[[#This Row],[Date]]&gt;=_CutoffEnigma,_Tonnage[[#This Row],[Date]]&lt;_CutoffRadar),_Tonnage[[#This Row],[Tonnage]],NA())</f>
        <v>#N/A</v>
      </c>
      <c r="F25" t="e">
        <f>IF(_Tonnage[[#This Row],[Date]]&gt;=_CutoffRadar,_Tonnage[[#This Row],[Tonnage]],NA())</f>
        <v>#N/A</v>
      </c>
    </row>
    <row r="26" spans="2:6" ht="13.9" customHeight="1" x14ac:dyDescent="0.2">
      <c r="B26" s="3">
        <v>14580</v>
      </c>
      <c r="C26">
        <v>80881</v>
      </c>
      <c r="D26">
        <f>IF(_Tonnage[[#This Row],[Date]]&lt;_CutoffEnigma,_Tonnage[[#This Row],[Tonnage]],NA())</f>
        <v>80881</v>
      </c>
      <c r="E26" t="e">
        <f>IF(AND(_Tonnage[[#This Row],[Date]]&gt;=_CutoffEnigma,_Tonnage[[#This Row],[Date]]&lt;_CutoffRadar),_Tonnage[[#This Row],[Tonnage]],NA())</f>
        <v>#N/A</v>
      </c>
      <c r="F26" t="e">
        <f>IF(_Tonnage[[#This Row],[Date]]&gt;=_CutoffRadar,_Tonnage[[#This Row],[Tonnage]],NA())</f>
        <v>#N/A</v>
      </c>
    </row>
    <row r="27" spans="2:6" ht="13.9" customHeight="1" x14ac:dyDescent="0.2">
      <c r="B27" s="3">
        <v>14611</v>
      </c>
      <c r="C27">
        <v>111263</v>
      </c>
      <c r="D27">
        <f>IF(_Tonnage[[#This Row],[Date]]&lt;_CutoffEnigma,_Tonnage[[#This Row],[Tonnage]],NA())</f>
        <v>111263</v>
      </c>
      <c r="E27" t="e">
        <f>IF(AND(_Tonnage[[#This Row],[Date]]&gt;=_CutoffEnigma,_Tonnage[[#This Row],[Date]]&lt;_CutoffRadar),_Tonnage[[#This Row],[Tonnage]],NA())</f>
        <v>#N/A</v>
      </c>
      <c r="F27" t="e">
        <f>IF(_Tonnage[[#This Row],[Date]]&gt;=_CutoffRadar,_Tonnage[[#This Row],[Tonnage]],NA())</f>
        <v>#N/A</v>
      </c>
    </row>
    <row r="28" spans="2:6" ht="13.9" customHeight="1" x14ac:dyDescent="0.2">
      <c r="B28" s="3">
        <v>14642</v>
      </c>
      <c r="C28">
        <v>169566</v>
      </c>
      <c r="D28">
        <f>IF(_Tonnage[[#This Row],[Date]]&lt;_CutoffEnigma,_Tonnage[[#This Row],[Tonnage]],NA())</f>
        <v>169566</v>
      </c>
      <c r="E28" t="e">
        <f>IF(AND(_Tonnage[[#This Row],[Date]]&gt;=_CutoffEnigma,_Tonnage[[#This Row],[Date]]&lt;_CutoffRadar),_Tonnage[[#This Row],[Tonnage]],NA())</f>
        <v>#N/A</v>
      </c>
      <c r="F28" t="e">
        <f>IF(_Tonnage[[#This Row],[Date]]&gt;=_CutoffRadar,_Tonnage[[#This Row],[Tonnage]],NA())</f>
        <v>#N/A</v>
      </c>
    </row>
    <row r="29" spans="2:6" ht="13.9" customHeight="1" x14ac:dyDescent="0.2">
      <c r="B29" s="3">
        <v>14671</v>
      </c>
      <c r="C29">
        <v>62781</v>
      </c>
      <c r="D29">
        <f>IF(_Tonnage[[#This Row],[Date]]&lt;_CutoffEnigma,_Tonnage[[#This Row],[Tonnage]],NA())</f>
        <v>62781</v>
      </c>
      <c r="E29" t="e">
        <f>IF(AND(_Tonnage[[#This Row],[Date]]&gt;=_CutoffEnigma,_Tonnage[[#This Row],[Date]]&lt;_CutoffRadar),_Tonnage[[#This Row],[Tonnage]],NA())</f>
        <v>#N/A</v>
      </c>
      <c r="F29" t="e">
        <f>IF(_Tonnage[[#This Row],[Date]]&gt;=_CutoffRadar,_Tonnage[[#This Row],[Tonnage]],NA())</f>
        <v>#N/A</v>
      </c>
    </row>
    <row r="30" spans="2:6" ht="13.9" customHeight="1" x14ac:dyDescent="0.2">
      <c r="B30" s="3">
        <v>14702</v>
      </c>
      <c r="C30">
        <v>32467</v>
      </c>
      <c r="D30">
        <f>IF(_Tonnage[[#This Row],[Date]]&lt;_CutoffEnigma,_Tonnage[[#This Row],[Tonnage]],NA())</f>
        <v>32467</v>
      </c>
      <c r="E30" t="e">
        <f>IF(AND(_Tonnage[[#This Row],[Date]]&gt;=_CutoffEnigma,_Tonnage[[#This Row],[Date]]&lt;_CutoffRadar),_Tonnage[[#This Row],[Tonnage]],NA())</f>
        <v>#N/A</v>
      </c>
      <c r="F30" t="e">
        <f>IF(_Tonnage[[#This Row],[Date]]&gt;=_CutoffRadar,_Tonnage[[#This Row],[Tonnage]],NA())</f>
        <v>#N/A</v>
      </c>
    </row>
    <row r="31" spans="2:6" ht="13.9" customHeight="1" x14ac:dyDescent="0.2">
      <c r="B31" s="3">
        <v>14732</v>
      </c>
      <c r="C31">
        <v>55580</v>
      </c>
      <c r="D31">
        <f>IF(_Tonnage[[#This Row],[Date]]&lt;_CutoffEnigma,_Tonnage[[#This Row],[Tonnage]],NA())</f>
        <v>55580</v>
      </c>
      <c r="E31" t="e">
        <f>IF(AND(_Tonnage[[#This Row],[Date]]&gt;=_CutoffEnigma,_Tonnage[[#This Row],[Date]]&lt;_CutoffRadar),_Tonnage[[#This Row],[Tonnage]],NA())</f>
        <v>#N/A</v>
      </c>
      <c r="F31" t="e">
        <f>IF(_Tonnage[[#This Row],[Date]]&gt;=_CutoffRadar,_Tonnage[[#This Row],[Tonnage]],NA())</f>
        <v>#N/A</v>
      </c>
    </row>
    <row r="32" spans="2:6" ht="13.9" customHeight="1" x14ac:dyDescent="0.2">
      <c r="B32" s="3">
        <v>14763</v>
      </c>
      <c r="C32">
        <v>284113</v>
      </c>
      <c r="D32">
        <f>IF(_Tonnage[[#This Row],[Date]]&lt;_CutoffEnigma,_Tonnage[[#This Row],[Tonnage]],NA())</f>
        <v>284113</v>
      </c>
      <c r="E32" t="e">
        <f>IF(AND(_Tonnage[[#This Row],[Date]]&gt;=_CutoffEnigma,_Tonnage[[#This Row],[Date]]&lt;_CutoffRadar),_Tonnage[[#This Row],[Tonnage]],NA())</f>
        <v>#N/A</v>
      </c>
      <c r="F32" t="e">
        <f>IF(_Tonnage[[#This Row],[Date]]&gt;=_CutoffRadar,_Tonnage[[#This Row],[Tonnage]],NA())</f>
        <v>#N/A</v>
      </c>
    </row>
    <row r="33" spans="2:6" ht="13.9" customHeight="1" x14ac:dyDescent="0.2">
      <c r="B33" s="3">
        <v>14793</v>
      </c>
      <c r="C33">
        <v>195825</v>
      </c>
      <c r="D33">
        <f>IF(_Tonnage[[#This Row],[Date]]&lt;_CutoffEnigma,_Tonnage[[#This Row],[Tonnage]],NA())</f>
        <v>195825</v>
      </c>
      <c r="E33" t="e">
        <f>IF(AND(_Tonnage[[#This Row],[Date]]&gt;=_CutoffEnigma,_Tonnage[[#This Row],[Date]]&lt;_CutoffRadar),_Tonnage[[#This Row],[Tonnage]],NA())</f>
        <v>#N/A</v>
      </c>
      <c r="F33" t="e">
        <f>IF(_Tonnage[[#This Row],[Date]]&gt;=_CutoffRadar,_Tonnage[[#This Row],[Tonnage]],NA())</f>
        <v>#N/A</v>
      </c>
    </row>
    <row r="34" spans="2:6" ht="13.9" customHeight="1" x14ac:dyDescent="0.2">
      <c r="B34" s="3">
        <v>14824</v>
      </c>
      <c r="C34">
        <v>267618</v>
      </c>
      <c r="D34">
        <f>IF(_Tonnage[[#This Row],[Date]]&lt;_CutoffEnigma,_Tonnage[[#This Row],[Tonnage]],NA())</f>
        <v>267618</v>
      </c>
      <c r="E34" t="e">
        <f>IF(AND(_Tonnage[[#This Row],[Date]]&gt;=_CutoffEnigma,_Tonnage[[#This Row],[Date]]&lt;_CutoffRadar),_Tonnage[[#This Row],[Tonnage]],NA())</f>
        <v>#N/A</v>
      </c>
      <c r="F34" t="e">
        <f>IF(_Tonnage[[#This Row],[Date]]&gt;=_CutoffRadar,_Tonnage[[#This Row],[Tonnage]],NA())</f>
        <v>#N/A</v>
      </c>
    </row>
    <row r="35" spans="2:6" ht="13.9" customHeight="1" x14ac:dyDescent="0.2">
      <c r="B35" s="3">
        <v>14855</v>
      </c>
      <c r="C35">
        <v>295335</v>
      </c>
      <c r="D35">
        <f>IF(_Tonnage[[#This Row],[Date]]&lt;_CutoffEnigma,_Tonnage[[#This Row],[Tonnage]],NA())</f>
        <v>295335</v>
      </c>
      <c r="E35" t="e">
        <f>IF(AND(_Tonnage[[#This Row],[Date]]&gt;=_CutoffEnigma,_Tonnage[[#This Row],[Date]]&lt;_CutoffRadar),_Tonnage[[#This Row],[Tonnage]],NA())</f>
        <v>#N/A</v>
      </c>
      <c r="F35" t="e">
        <f>IF(_Tonnage[[#This Row],[Date]]&gt;=_CutoffRadar,_Tonnage[[#This Row],[Tonnage]],NA())</f>
        <v>#N/A</v>
      </c>
    </row>
    <row r="36" spans="2:6" ht="13.9" customHeight="1" x14ac:dyDescent="0.2">
      <c r="B36" s="3">
        <v>14885</v>
      </c>
      <c r="C36">
        <v>352407</v>
      </c>
      <c r="D36">
        <f>IF(_Tonnage[[#This Row],[Date]]&lt;_CutoffEnigma,_Tonnage[[#This Row],[Tonnage]],NA())</f>
        <v>352407</v>
      </c>
      <c r="E36" t="e">
        <f>IF(AND(_Tonnage[[#This Row],[Date]]&gt;=_CutoffEnigma,_Tonnage[[#This Row],[Date]]&lt;_CutoffRadar),_Tonnage[[#This Row],[Tonnage]],NA())</f>
        <v>#N/A</v>
      </c>
      <c r="F36" t="e">
        <f>IF(_Tonnage[[#This Row],[Date]]&gt;=_CutoffRadar,_Tonnage[[#This Row],[Tonnage]],NA())</f>
        <v>#N/A</v>
      </c>
    </row>
    <row r="37" spans="2:6" ht="13.9" customHeight="1" x14ac:dyDescent="0.2">
      <c r="B37" s="3">
        <v>14916</v>
      </c>
      <c r="C37">
        <v>146613</v>
      </c>
      <c r="D37">
        <f>IF(_Tonnage[[#This Row],[Date]]&lt;_CutoffEnigma,_Tonnage[[#This Row],[Tonnage]],NA())</f>
        <v>146613</v>
      </c>
      <c r="E37" t="e">
        <f>IF(AND(_Tonnage[[#This Row],[Date]]&gt;=_CutoffEnigma,_Tonnage[[#This Row],[Date]]&lt;_CutoffRadar),_Tonnage[[#This Row],[Tonnage]],NA())</f>
        <v>#N/A</v>
      </c>
      <c r="F37" t="e">
        <f>IF(_Tonnage[[#This Row],[Date]]&gt;=_CutoffRadar,_Tonnage[[#This Row],[Tonnage]],NA())</f>
        <v>#N/A</v>
      </c>
    </row>
    <row r="38" spans="2:6" ht="13.9" customHeight="1" x14ac:dyDescent="0.2">
      <c r="B38" s="3">
        <v>14946</v>
      </c>
      <c r="C38">
        <v>212590</v>
      </c>
      <c r="D38">
        <f>IF(_Tonnage[[#This Row],[Date]]&lt;_CutoffEnigma,_Tonnage[[#This Row],[Tonnage]],NA())</f>
        <v>212590</v>
      </c>
      <c r="E38" t="e">
        <f>IF(AND(_Tonnage[[#This Row],[Date]]&gt;=_CutoffEnigma,_Tonnage[[#This Row],[Date]]&lt;_CutoffRadar),_Tonnage[[#This Row],[Tonnage]],NA())</f>
        <v>#N/A</v>
      </c>
      <c r="F38" t="e">
        <f>IF(_Tonnage[[#This Row],[Date]]&gt;=_CutoffRadar,_Tonnage[[#This Row],[Tonnage]],NA())</f>
        <v>#N/A</v>
      </c>
    </row>
    <row r="39" spans="2:6" ht="13.9" customHeight="1" x14ac:dyDescent="0.2">
      <c r="B39" s="3">
        <v>14977</v>
      </c>
      <c r="C39">
        <v>126782</v>
      </c>
      <c r="D39">
        <f>IF(_Tonnage[[#This Row],[Date]]&lt;_CutoffEnigma,_Tonnage[[#This Row],[Tonnage]],NA())</f>
        <v>126782</v>
      </c>
      <c r="E39" t="e">
        <f>IF(AND(_Tonnage[[#This Row],[Date]]&gt;=_CutoffEnigma,_Tonnage[[#This Row],[Date]]&lt;_CutoffRadar),_Tonnage[[#This Row],[Tonnage]],NA())</f>
        <v>#N/A</v>
      </c>
      <c r="F39" t="e">
        <f>IF(_Tonnage[[#This Row],[Date]]&gt;=_CutoffRadar,_Tonnage[[#This Row],[Tonnage]],NA())</f>
        <v>#N/A</v>
      </c>
    </row>
    <row r="40" spans="2:6" ht="13.9" customHeight="1" x14ac:dyDescent="0.2">
      <c r="B40" s="3">
        <v>15008</v>
      </c>
      <c r="C40">
        <v>196783</v>
      </c>
      <c r="D40">
        <f>IF(_Tonnage[[#This Row],[Date]]&lt;_CutoffEnigma,_Tonnage[[#This Row],[Tonnage]],NA())</f>
        <v>196783</v>
      </c>
      <c r="E40" t="e">
        <f>IF(AND(_Tonnage[[#This Row],[Date]]&gt;=_CutoffEnigma,_Tonnage[[#This Row],[Date]]&lt;_CutoffRadar),_Tonnage[[#This Row],[Tonnage]],NA())</f>
        <v>#N/A</v>
      </c>
      <c r="F40" t="e">
        <f>IF(_Tonnage[[#This Row],[Date]]&gt;=_CutoffRadar,_Tonnage[[#This Row],[Tonnage]],NA())</f>
        <v>#N/A</v>
      </c>
    </row>
    <row r="41" spans="2:6" ht="13.9" customHeight="1" x14ac:dyDescent="0.2">
      <c r="B41" s="3">
        <v>15036</v>
      </c>
      <c r="C41">
        <v>243020</v>
      </c>
      <c r="D41">
        <f>IF(_Tonnage[[#This Row],[Date]]&lt;_CutoffEnigma,_Tonnage[[#This Row],[Tonnage]],NA())</f>
        <v>243020</v>
      </c>
      <c r="E41" t="e">
        <f>IF(AND(_Tonnage[[#This Row],[Date]]&gt;=_CutoffEnigma,_Tonnage[[#This Row],[Date]]&lt;_CutoffRadar),_Tonnage[[#This Row],[Tonnage]],NA())</f>
        <v>#N/A</v>
      </c>
      <c r="F41" t="e">
        <f>IF(_Tonnage[[#This Row],[Date]]&gt;=_CutoffRadar,_Tonnage[[#This Row],[Tonnage]],NA())</f>
        <v>#N/A</v>
      </c>
    </row>
    <row r="42" spans="2:6" ht="13.9" customHeight="1" x14ac:dyDescent="0.2">
      <c r="B42" s="3">
        <v>15067</v>
      </c>
      <c r="C42">
        <v>249375</v>
      </c>
      <c r="D42">
        <f>IF(_Tonnage[[#This Row],[Date]]&lt;_CutoffEnigma,_Tonnage[[#This Row],[Tonnage]],NA())</f>
        <v>249375</v>
      </c>
      <c r="E42" t="e">
        <f>IF(AND(_Tonnage[[#This Row],[Date]]&gt;=_CutoffEnigma,_Tonnage[[#This Row],[Date]]&lt;_CutoffRadar),_Tonnage[[#This Row],[Tonnage]],NA())</f>
        <v>#N/A</v>
      </c>
      <c r="F42" t="e">
        <f>IF(_Tonnage[[#This Row],[Date]]&gt;=_CutoffRadar,_Tonnage[[#This Row],[Tonnage]],NA())</f>
        <v>#N/A</v>
      </c>
    </row>
    <row r="43" spans="2:6" ht="13.9" customHeight="1" x14ac:dyDescent="0.2">
      <c r="B43" s="3">
        <v>15097</v>
      </c>
      <c r="C43">
        <v>325492</v>
      </c>
      <c r="D43">
        <f>IF(_Tonnage[[#This Row],[Date]]&lt;_CutoffEnigma,_Tonnage[[#This Row],[Tonnage]],NA())</f>
        <v>325492</v>
      </c>
      <c r="E43" t="e">
        <f>IF(AND(_Tonnage[[#This Row],[Date]]&gt;=_CutoffEnigma,_Tonnage[[#This Row],[Date]]&lt;_CutoffRadar),_Tonnage[[#This Row],[Tonnage]],NA())</f>
        <v>#N/A</v>
      </c>
      <c r="F43" t="e">
        <f>IF(_Tonnage[[#This Row],[Date]]&gt;=_CutoffRadar,_Tonnage[[#This Row],[Tonnage]],NA())</f>
        <v>#N/A</v>
      </c>
    </row>
    <row r="44" spans="2:6" ht="13.9" customHeight="1" x14ac:dyDescent="0.2">
      <c r="B44" s="3">
        <v>15128</v>
      </c>
      <c r="C44">
        <v>310143</v>
      </c>
      <c r="D44">
        <f>IF(_Tonnage[[#This Row],[Date]]&lt;_CutoffEnigma,_Tonnage[[#This Row],[Tonnage]],NA())</f>
        <v>310143</v>
      </c>
      <c r="E44" t="e">
        <f>IF(AND(_Tonnage[[#This Row],[Date]]&gt;=_CutoffEnigma,_Tonnage[[#This Row],[Date]]&lt;_CutoffRadar),_Tonnage[[#This Row],[Tonnage]],NA())</f>
        <v>#N/A</v>
      </c>
      <c r="F44" t="e">
        <f>IF(_Tonnage[[#This Row],[Date]]&gt;=_CutoffRadar,_Tonnage[[#This Row],[Tonnage]],NA())</f>
        <v>#N/A</v>
      </c>
    </row>
    <row r="45" spans="2:6" ht="13.9" customHeight="1" x14ac:dyDescent="0.2">
      <c r="B45" s="3">
        <v>15158</v>
      </c>
      <c r="C45">
        <v>94209</v>
      </c>
      <c r="D45">
        <f>IF(_Tonnage[[#This Row],[Date]]&lt;_CutoffEnigma,_Tonnage[[#This Row],[Tonnage]],NA())</f>
        <v>94209</v>
      </c>
      <c r="E45" t="e">
        <f>IF(AND(_Tonnage[[#This Row],[Date]]&gt;=_CutoffEnigma,_Tonnage[[#This Row],[Date]]&lt;_CutoffRadar),_Tonnage[[#This Row],[Tonnage]],NA())</f>
        <v>#N/A</v>
      </c>
      <c r="F45" t="e">
        <f>IF(_Tonnage[[#This Row],[Date]]&gt;=_CutoffRadar,_Tonnage[[#This Row],[Tonnage]],NA())</f>
        <v>#N/A</v>
      </c>
    </row>
    <row r="46" spans="2:6" ht="13.9" customHeight="1" x14ac:dyDescent="0.2">
      <c r="B46" s="3">
        <v>15189</v>
      </c>
      <c r="C46">
        <v>80310</v>
      </c>
      <c r="D46">
        <f>IF(_Tonnage[[#This Row],[Date]]&lt;_CutoffEnigma,_Tonnage[[#This Row],[Tonnage]],NA())</f>
        <v>80310</v>
      </c>
      <c r="E46" t="e">
        <f>IF(AND(_Tonnage[[#This Row],[Date]]&gt;=_CutoffEnigma,_Tonnage[[#This Row],[Date]]&lt;_CutoffRadar),_Tonnage[[#This Row],[Tonnage]],NA())</f>
        <v>#N/A</v>
      </c>
      <c r="F46" t="e">
        <f>IF(_Tonnage[[#This Row],[Date]]&gt;=_CutoffRadar,_Tonnage[[#This Row],[Tonnage]],NA())</f>
        <v>#N/A</v>
      </c>
    </row>
    <row r="47" spans="2:6" ht="13.9" customHeight="1" x14ac:dyDescent="0.2">
      <c r="B47" s="3">
        <v>15220</v>
      </c>
      <c r="C47">
        <v>202820</v>
      </c>
      <c r="D47" t="e">
        <f>IF(_Tonnage[[#This Row],[Date]]&lt;_CutoffEnigma,_Tonnage[[#This Row],[Tonnage]],NA())</f>
        <v>#N/A</v>
      </c>
      <c r="E47">
        <f>IF(AND(_Tonnage[[#This Row],[Date]]&gt;=_CutoffEnigma,_Tonnage[[#This Row],[Date]]&lt;_CutoffRadar),_Tonnage[[#This Row],[Tonnage]],NA())</f>
        <v>202820</v>
      </c>
      <c r="F47" t="e">
        <f>IF(_Tonnage[[#This Row],[Date]]&gt;=_CutoffRadar,_Tonnage[[#This Row],[Tonnage]],NA())</f>
        <v>#N/A</v>
      </c>
    </row>
    <row r="48" spans="2:6" ht="13.9" customHeight="1" x14ac:dyDescent="0.2">
      <c r="B48" s="3">
        <v>15250</v>
      </c>
      <c r="C48">
        <v>156554</v>
      </c>
      <c r="D48" t="e">
        <f>IF(_Tonnage[[#This Row],[Date]]&lt;_CutoffEnigma,_Tonnage[[#This Row],[Tonnage]],NA())</f>
        <v>#N/A</v>
      </c>
      <c r="E48">
        <f>IF(AND(_Tonnage[[#This Row],[Date]]&gt;=_CutoffEnigma,_Tonnage[[#This Row],[Date]]&lt;_CutoffRadar),_Tonnage[[#This Row],[Tonnage]],NA())</f>
        <v>156554</v>
      </c>
      <c r="F48" t="e">
        <f>IF(_Tonnage[[#This Row],[Date]]&gt;=_CutoffRadar,_Tonnage[[#This Row],[Tonnage]],NA())</f>
        <v>#N/A</v>
      </c>
    </row>
    <row r="49" spans="2:6" ht="13.9" customHeight="1" x14ac:dyDescent="0.2">
      <c r="B49" s="3">
        <v>15281</v>
      </c>
      <c r="C49">
        <v>62196</v>
      </c>
      <c r="D49" t="e">
        <f>IF(_Tonnage[[#This Row],[Date]]&lt;_CutoffEnigma,_Tonnage[[#This Row],[Tonnage]],NA())</f>
        <v>#N/A</v>
      </c>
      <c r="E49">
        <f>IF(AND(_Tonnage[[#This Row],[Date]]&gt;=_CutoffEnigma,_Tonnage[[#This Row],[Date]]&lt;_CutoffRadar),_Tonnage[[#This Row],[Tonnage]],NA())</f>
        <v>62196</v>
      </c>
      <c r="F49" t="e">
        <f>IF(_Tonnage[[#This Row],[Date]]&gt;=_CutoffRadar,_Tonnage[[#This Row],[Tonnage]],NA())</f>
        <v>#N/A</v>
      </c>
    </row>
    <row r="50" spans="2:6" ht="13.9" customHeight="1" x14ac:dyDescent="0.2">
      <c r="B50" s="3">
        <v>15311</v>
      </c>
      <c r="C50">
        <v>124070</v>
      </c>
      <c r="D50" t="e">
        <f>IF(_Tonnage[[#This Row],[Date]]&lt;_CutoffEnigma,_Tonnage[[#This Row],[Tonnage]],NA())</f>
        <v>#N/A</v>
      </c>
      <c r="E50">
        <f>IF(AND(_Tonnage[[#This Row],[Date]]&gt;=_CutoffEnigma,_Tonnage[[#This Row],[Date]]&lt;_CutoffRadar),_Tonnage[[#This Row],[Tonnage]],NA())</f>
        <v>124070</v>
      </c>
      <c r="F50" t="e">
        <f>IF(_Tonnage[[#This Row],[Date]]&gt;=_CutoffRadar,_Tonnage[[#This Row],[Tonnage]],NA())</f>
        <v>#N/A</v>
      </c>
    </row>
    <row r="51" spans="2:6" ht="13.9" customHeight="1" x14ac:dyDescent="0.2">
      <c r="B51" s="3">
        <v>15342</v>
      </c>
      <c r="C51">
        <v>327357</v>
      </c>
      <c r="D51" t="e">
        <f>IF(_Tonnage[[#This Row],[Date]]&lt;_CutoffEnigma,_Tonnage[[#This Row],[Tonnage]],NA())</f>
        <v>#N/A</v>
      </c>
      <c r="E51">
        <f>IF(AND(_Tonnage[[#This Row],[Date]]&gt;=_CutoffEnigma,_Tonnage[[#This Row],[Date]]&lt;_CutoffRadar),_Tonnage[[#This Row],[Tonnage]],NA())</f>
        <v>327357</v>
      </c>
      <c r="F51" t="e">
        <f>IF(_Tonnage[[#This Row],[Date]]&gt;=_CutoffRadar,_Tonnage[[#This Row],[Tonnage]],NA())</f>
        <v>#N/A</v>
      </c>
    </row>
    <row r="52" spans="2:6" ht="13.9" customHeight="1" x14ac:dyDescent="0.2">
      <c r="B52" s="3">
        <v>15373</v>
      </c>
      <c r="C52">
        <v>476451</v>
      </c>
      <c r="D52" t="e">
        <f>IF(_Tonnage[[#This Row],[Date]]&lt;_CutoffEnigma,_Tonnage[[#This Row],[Tonnage]],NA())</f>
        <v>#N/A</v>
      </c>
      <c r="E52">
        <f>IF(AND(_Tonnage[[#This Row],[Date]]&gt;=_CutoffEnigma,_Tonnage[[#This Row],[Date]]&lt;_CutoffRadar),_Tonnage[[#This Row],[Tonnage]],NA())</f>
        <v>476451</v>
      </c>
      <c r="F52" t="e">
        <f>IF(_Tonnage[[#This Row],[Date]]&gt;=_CutoffRadar,_Tonnage[[#This Row],[Tonnage]],NA())</f>
        <v>#N/A</v>
      </c>
    </row>
    <row r="53" spans="2:6" ht="13.9" customHeight="1" x14ac:dyDescent="0.2">
      <c r="B53" s="3">
        <v>15401</v>
      </c>
      <c r="C53">
        <v>537980</v>
      </c>
      <c r="D53" t="e">
        <f>IF(_Tonnage[[#This Row],[Date]]&lt;_CutoffEnigma,_Tonnage[[#This Row],[Tonnage]],NA())</f>
        <v>#N/A</v>
      </c>
      <c r="E53">
        <f>IF(AND(_Tonnage[[#This Row],[Date]]&gt;=_CutoffEnigma,_Tonnage[[#This Row],[Date]]&lt;_CutoffRadar),_Tonnage[[#This Row],[Tonnage]],NA())</f>
        <v>537980</v>
      </c>
      <c r="F53" t="e">
        <f>IF(_Tonnage[[#This Row],[Date]]&gt;=_CutoffRadar,_Tonnage[[#This Row],[Tonnage]],NA())</f>
        <v>#N/A</v>
      </c>
    </row>
    <row r="54" spans="2:6" ht="13.9" customHeight="1" x14ac:dyDescent="0.2">
      <c r="B54" s="3">
        <v>15432</v>
      </c>
      <c r="C54">
        <v>431664</v>
      </c>
      <c r="D54" t="e">
        <f>IF(_Tonnage[[#This Row],[Date]]&lt;_CutoffEnigma,_Tonnage[[#This Row],[Tonnage]],NA())</f>
        <v>#N/A</v>
      </c>
      <c r="E54">
        <f>IF(AND(_Tonnage[[#This Row],[Date]]&gt;=_CutoffEnigma,_Tonnage[[#This Row],[Date]]&lt;_CutoffRadar),_Tonnage[[#This Row],[Tonnage]],NA())</f>
        <v>431664</v>
      </c>
      <c r="F54" t="e">
        <f>IF(_Tonnage[[#This Row],[Date]]&gt;=_CutoffRadar,_Tonnage[[#This Row],[Tonnage]],NA())</f>
        <v>#N/A</v>
      </c>
    </row>
    <row r="55" spans="2:6" ht="13.9" customHeight="1" x14ac:dyDescent="0.2">
      <c r="B55" s="3">
        <v>15462</v>
      </c>
      <c r="C55">
        <v>607247</v>
      </c>
      <c r="D55" t="e">
        <f>IF(_Tonnage[[#This Row],[Date]]&lt;_CutoffEnigma,_Tonnage[[#This Row],[Tonnage]],NA())</f>
        <v>#N/A</v>
      </c>
      <c r="E55">
        <f>IF(AND(_Tonnage[[#This Row],[Date]]&gt;=_CutoffEnigma,_Tonnage[[#This Row],[Date]]&lt;_CutoffRadar),_Tonnage[[#This Row],[Tonnage]],NA())</f>
        <v>607247</v>
      </c>
      <c r="F55" t="e">
        <f>IF(_Tonnage[[#This Row],[Date]]&gt;=_CutoffRadar,_Tonnage[[#This Row],[Tonnage]],NA())</f>
        <v>#N/A</v>
      </c>
    </row>
    <row r="56" spans="2:6" ht="13.9" customHeight="1" x14ac:dyDescent="0.2">
      <c r="B56" s="3">
        <v>15493</v>
      </c>
      <c r="C56">
        <v>700235</v>
      </c>
      <c r="D56" t="e">
        <f>IF(_Tonnage[[#This Row],[Date]]&lt;_CutoffEnigma,_Tonnage[[#This Row],[Tonnage]],NA())</f>
        <v>#N/A</v>
      </c>
      <c r="E56">
        <f>IF(AND(_Tonnage[[#This Row],[Date]]&gt;=_CutoffEnigma,_Tonnage[[#This Row],[Date]]&lt;_CutoffRadar),_Tonnage[[#This Row],[Tonnage]],NA())</f>
        <v>700235</v>
      </c>
      <c r="F56" t="e">
        <f>IF(_Tonnage[[#This Row],[Date]]&gt;=_CutoffRadar,_Tonnage[[#This Row],[Tonnage]],NA())</f>
        <v>#N/A</v>
      </c>
    </row>
    <row r="57" spans="2:6" ht="13.9" customHeight="1" x14ac:dyDescent="0.2">
      <c r="B57" s="3">
        <v>15523</v>
      </c>
      <c r="C57">
        <v>476065</v>
      </c>
      <c r="D57" t="e">
        <f>IF(_Tonnage[[#This Row],[Date]]&lt;_CutoffEnigma,_Tonnage[[#This Row],[Tonnage]],NA())</f>
        <v>#N/A</v>
      </c>
      <c r="E57">
        <f>IF(AND(_Tonnage[[#This Row],[Date]]&gt;=_CutoffEnigma,_Tonnage[[#This Row],[Date]]&lt;_CutoffRadar),_Tonnage[[#This Row],[Tonnage]],NA())</f>
        <v>476065</v>
      </c>
      <c r="F57" t="e">
        <f>IF(_Tonnage[[#This Row],[Date]]&gt;=_CutoffRadar,_Tonnage[[#This Row],[Tonnage]],NA())</f>
        <v>#N/A</v>
      </c>
    </row>
    <row r="58" spans="2:6" ht="13.9" customHeight="1" x14ac:dyDescent="0.2">
      <c r="B58" s="3">
        <v>15554</v>
      </c>
      <c r="C58">
        <v>544410</v>
      </c>
      <c r="D58" t="e">
        <f>IF(_Tonnage[[#This Row],[Date]]&lt;_CutoffEnigma,_Tonnage[[#This Row],[Tonnage]],NA())</f>
        <v>#N/A</v>
      </c>
      <c r="E58">
        <f>IF(AND(_Tonnage[[#This Row],[Date]]&gt;=_CutoffEnigma,_Tonnage[[#This Row],[Date]]&lt;_CutoffRadar),_Tonnage[[#This Row],[Tonnage]],NA())</f>
        <v>544410</v>
      </c>
      <c r="F58" t="e">
        <f>IF(_Tonnage[[#This Row],[Date]]&gt;=_CutoffRadar,_Tonnage[[#This Row],[Tonnage]],NA())</f>
        <v>#N/A</v>
      </c>
    </row>
    <row r="59" spans="2:6" ht="13.9" customHeight="1" x14ac:dyDescent="0.2">
      <c r="B59" s="3">
        <v>15585</v>
      </c>
      <c r="C59">
        <v>485413</v>
      </c>
      <c r="D59" t="e">
        <f>IF(_Tonnage[[#This Row],[Date]]&lt;_CutoffEnigma,_Tonnage[[#This Row],[Tonnage]],NA())</f>
        <v>#N/A</v>
      </c>
      <c r="E59">
        <f>IF(AND(_Tonnage[[#This Row],[Date]]&gt;=_CutoffEnigma,_Tonnage[[#This Row],[Date]]&lt;_CutoffRadar),_Tonnage[[#This Row],[Tonnage]],NA())</f>
        <v>485413</v>
      </c>
      <c r="F59" t="e">
        <f>IF(_Tonnage[[#This Row],[Date]]&gt;=_CutoffRadar,_Tonnage[[#This Row],[Tonnage]],NA())</f>
        <v>#N/A</v>
      </c>
    </row>
    <row r="60" spans="2:6" ht="13.9" customHeight="1" x14ac:dyDescent="0.2">
      <c r="B60" s="3">
        <v>15615</v>
      </c>
      <c r="C60">
        <v>619417</v>
      </c>
      <c r="D60" t="e">
        <f>IF(_Tonnage[[#This Row],[Date]]&lt;_CutoffEnigma,_Tonnage[[#This Row],[Tonnage]],NA())</f>
        <v>#N/A</v>
      </c>
      <c r="E60">
        <f>IF(AND(_Tonnage[[#This Row],[Date]]&gt;=_CutoffEnigma,_Tonnage[[#This Row],[Date]]&lt;_CutoffRadar),_Tonnage[[#This Row],[Tonnage]],NA())</f>
        <v>619417</v>
      </c>
      <c r="F60" t="e">
        <f>IF(_Tonnage[[#This Row],[Date]]&gt;=_CutoffRadar,_Tonnage[[#This Row],[Tonnage]],NA())</f>
        <v>#N/A</v>
      </c>
    </row>
    <row r="61" spans="2:6" ht="13.9" customHeight="1" x14ac:dyDescent="0.2">
      <c r="B61" s="3">
        <v>15646</v>
      </c>
      <c r="C61">
        <v>729160</v>
      </c>
      <c r="D61" t="e">
        <f>IF(_Tonnage[[#This Row],[Date]]&lt;_CutoffEnigma,_Tonnage[[#This Row],[Tonnage]],NA())</f>
        <v>#N/A</v>
      </c>
      <c r="E61">
        <f>IF(AND(_Tonnage[[#This Row],[Date]]&gt;=_CutoffEnigma,_Tonnage[[#This Row],[Date]]&lt;_CutoffRadar),_Tonnage[[#This Row],[Tonnage]],NA())</f>
        <v>729160</v>
      </c>
      <c r="F61" t="e">
        <f>IF(_Tonnage[[#This Row],[Date]]&gt;=_CutoffRadar,_Tonnage[[#This Row],[Tonnage]],NA())</f>
        <v>#N/A</v>
      </c>
    </row>
    <row r="62" spans="2:6" ht="13.9" customHeight="1" x14ac:dyDescent="0.2">
      <c r="B62" s="3">
        <v>15676</v>
      </c>
      <c r="C62">
        <v>330816</v>
      </c>
      <c r="D62" t="e">
        <f>IF(_Tonnage[[#This Row],[Date]]&lt;_CutoffEnigma,_Tonnage[[#This Row],[Tonnage]],NA())</f>
        <v>#N/A</v>
      </c>
      <c r="E62">
        <f>IF(AND(_Tonnage[[#This Row],[Date]]&gt;=_CutoffEnigma,_Tonnage[[#This Row],[Date]]&lt;_CutoffRadar),_Tonnage[[#This Row],[Tonnage]],NA())</f>
        <v>330816</v>
      </c>
      <c r="F62" t="e">
        <f>IF(_Tonnage[[#This Row],[Date]]&gt;=_CutoffRadar,_Tonnage[[#This Row],[Tonnage]],NA())</f>
        <v>#N/A</v>
      </c>
    </row>
    <row r="63" spans="2:6" ht="13.9" customHeight="1" x14ac:dyDescent="0.2">
      <c r="B63" s="3">
        <v>15707</v>
      </c>
      <c r="C63">
        <v>203128</v>
      </c>
      <c r="D63" t="e">
        <f>IF(_Tonnage[[#This Row],[Date]]&lt;_CutoffEnigma,_Tonnage[[#This Row],[Tonnage]],NA())</f>
        <v>#N/A</v>
      </c>
      <c r="E63">
        <f>IF(AND(_Tonnage[[#This Row],[Date]]&gt;=_CutoffEnigma,_Tonnage[[#This Row],[Date]]&lt;_CutoffRadar),_Tonnage[[#This Row],[Tonnage]],NA())</f>
        <v>203128</v>
      </c>
      <c r="F63" t="e">
        <f>IF(_Tonnage[[#This Row],[Date]]&gt;=_CutoffRadar,_Tonnage[[#This Row],[Tonnage]],NA())</f>
        <v>#N/A</v>
      </c>
    </row>
    <row r="64" spans="2:6" ht="13.9" customHeight="1" x14ac:dyDescent="0.2">
      <c r="B64" s="3">
        <v>15738</v>
      </c>
      <c r="C64">
        <v>359328</v>
      </c>
      <c r="D64" t="e">
        <f>IF(_Tonnage[[#This Row],[Date]]&lt;_CutoffEnigma,_Tonnage[[#This Row],[Tonnage]],NA())</f>
        <v>#N/A</v>
      </c>
      <c r="E64">
        <f>IF(AND(_Tonnage[[#This Row],[Date]]&gt;=_CutoffEnigma,_Tonnage[[#This Row],[Date]]&lt;_CutoffRadar),_Tonnage[[#This Row],[Tonnage]],NA())</f>
        <v>359328</v>
      </c>
      <c r="F64" t="e">
        <f>IF(_Tonnage[[#This Row],[Date]]&gt;=_CutoffRadar,_Tonnage[[#This Row],[Tonnage]],NA())</f>
        <v>#N/A</v>
      </c>
    </row>
    <row r="65" spans="2:6" ht="13.9" customHeight="1" x14ac:dyDescent="0.2">
      <c r="B65" s="3">
        <v>15766</v>
      </c>
      <c r="C65">
        <v>627377</v>
      </c>
      <c r="D65" t="e">
        <f>IF(_Tonnage[[#This Row],[Date]]&lt;_CutoffEnigma,_Tonnage[[#This Row],[Tonnage]],NA())</f>
        <v>#N/A</v>
      </c>
      <c r="E65">
        <f>IF(AND(_Tonnage[[#This Row],[Date]]&gt;=_CutoffEnigma,_Tonnage[[#This Row],[Date]]&lt;_CutoffRadar),_Tonnage[[#This Row],[Tonnage]],NA())</f>
        <v>627377</v>
      </c>
      <c r="F65" t="e">
        <f>IF(_Tonnage[[#This Row],[Date]]&gt;=_CutoffRadar,_Tonnage[[#This Row],[Tonnage]],NA())</f>
        <v>#N/A</v>
      </c>
    </row>
    <row r="66" spans="2:6" ht="13.9" customHeight="1" x14ac:dyDescent="0.2">
      <c r="B66" s="3">
        <v>15797</v>
      </c>
      <c r="C66">
        <v>327943</v>
      </c>
      <c r="D66" t="e">
        <f>IF(_Tonnage[[#This Row],[Date]]&lt;_CutoffEnigma,_Tonnage[[#This Row],[Tonnage]],NA())</f>
        <v>#N/A</v>
      </c>
      <c r="E66">
        <f>IF(AND(_Tonnage[[#This Row],[Date]]&gt;=_CutoffEnigma,_Tonnage[[#This Row],[Date]]&lt;_CutoffRadar),_Tonnage[[#This Row],[Tonnage]],NA())</f>
        <v>327943</v>
      </c>
      <c r="F66" t="e">
        <f>IF(_Tonnage[[#This Row],[Date]]&gt;=_CutoffRadar,_Tonnage[[#This Row],[Tonnage]],NA())</f>
        <v>#N/A</v>
      </c>
    </row>
    <row r="67" spans="2:6" ht="13.9" customHeight="1" x14ac:dyDescent="0.2">
      <c r="B67" s="3">
        <v>15827</v>
      </c>
      <c r="C67">
        <v>264853</v>
      </c>
      <c r="D67" t="e">
        <f>IF(_Tonnage[[#This Row],[Date]]&lt;_CutoffEnigma,_Tonnage[[#This Row],[Tonnage]],NA())</f>
        <v>#N/A</v>
      </c>
      <c r="E67" t="e">
        <f>IF(AND(_Tonnage[[#This Row],[Date]]&gt;=_CutoffEnigma,_Tonnage[[#This Row],[Date]]&lt;_CutoffRadar),_Tonnage[[#This Row],[Tonnage]],NA())</f>
        <v>#N/A</v>
      </c>
      <c r="F67">
        <f>IF(_Tonnage[[#This Row],[Date]]&gt;=_CutoffRadar,_Tonnage[[#This Row],[Tonnage]],NA())</f>
        <v>264853</v>
      </c>
    </row>
    <row r="68" spans="2:6" ht="13.9" customHeight="1" x14ac:dyDescent="0.2">
      <c r="B68" s="3">
        <v>15858</v>
      </c>
      <c r="C68">
        <v>97753</v>
      </c>
      <c r="D68" t="e">
        <f>IF(_Tonnage[[#This Row],[Date]]&lt;_CutoffEnigma,_Tonnage[[#This Row],[Tonnage]],NA())</f>
        <v>#N/A</v>
      </c>
      <c r="E68" t="e">
        <f>IF(AND(_Tonnage[[#This Row],[Date]]&gt;=_CutoffEnigma,_Tonnage[[#This Row],[Date]]&lt;_CutoffRadar),_Tonnage[[#This Row],[Tonnage]],NA())</f>
        <v>#N/A</v>
      </c>
      <c r="F68">
        <f>IF(_Tonnage[[#This Row],[Date]]&gt;=_CutoffRadar,_Tonnage[[#This Row],[Tonnage]],NA())</f>
        <v>97753</v>
      </c>
    </row>
    <row r="69" spans="2:6" ht="13.9" customHeight="1" x14ac:dyDescent="0.2">
      <c r="B69" s="3">
        <v>15888</v>
      </c>
      <c r="C69">
        <v>242145</v>
      </c>
      <c r="D69" t="e">
        <f>IF(_Tonnage[[#This Row],[Date]]&lt;_CutoffEnigma,_Tonnage[[#This Row],[Tonnage]],NA())</f>
        <v>#N/A</v>
      </c>
      <c r="E69" t="e">
        <f>IF(AND(_Tonnage[[#This Row],[Date]]&gt;=_CutoffEnigma,_Tonnage[[#This Row],[Date]]&lt;_CutoffRadar),_Tonnage[[#This Row],[Tonnage]],NA())</f>
        <v>#N/A</v>
      </c>
      <c r="F69">
        <f>IF(_Tonnage[[#This Row],[Date]]&gt;=_CutoffRadar,_Tonnage[[#This Row],[Tonnage]],NA())</f>
        <v>242145</v>
      </c>
    </row>
    <row r="70" spans="2:6" ht="13.9" customHeight="1" x14ac:dyDescent="0.2">
      <c r="B70" s="3">
        <v>15919</v>
      </c>
      <c r="C70">
        <v>86579</v>
      </c>
      <c r="D70" t="e">
        <f>IF(_Tonnage[[#This Row],[Date]]&lt;_CutoffEnigma,_Tonnage[[#This Row],[Tonnage]],NA())</f>
        <v>#N/A</v>
      </c>
      <c r="E70" t="e">
        <f>IF(AND(_Tonnage[[#This Row],[Date]]&gt;=_CutoffEnigma,_Tonnage[[#This Row],[Date]]&lt;_CutoffRadar),_Tonnage[[#This Row],[Tonnage]],NA())</f>
        <v>#N/A</v>
      </c>
      <c r="F70">
        <f>IF(_Tonnage[[#This Row],[Date]]&gt;=_CutoffRadar,_Tonnage[[#This Row],[Tonnage]],NA())</f>
        <v>86579</v>
      </c>
    </row>
    <row r="71" spans="2:6" ht="13.9" customHeight="1" x14ac:dyDescent="0.2">
      <c r="B71" s="3">
        <v>15950</v>
      </c>
      <c r="C71">
        <v>118841</v>
      </c>
      <c r="D71" t="e">
        <f>IF(_Tonnage[[#This Row],[Date]]&lt;_CutoffEnigma,_Tonnage[[#This Row],[Tonnage]],NA())</f>
        <v>#N/A</v>
      </c>
      <c r="E71" t="e">
        <f>IF(AND(_Tonnage[[#This Row],[Date]]&gt;=_CutoffEnigma,_Tonnage[[#This Row],[Date]]&lt;_CutoffRadar),_Tonnage[[#This Row],[Tonnage]],NA())</f>
        <v>#N/A</v>
      </c>
      <c r="F71">
        <f>IF(_Tonnage[[#This Row],[Date]]&gt;=_CutoffRadar,_Tonnage[[#This Row],[Tonnage]],NA())</f>
        <v>118841</v>
      </c>
    </row>
    <row r="72" spans="2:6" ht="13.9" customHeight="1" x14ac:dyDescent="0.2">
      <c r="B72" s="3">
        <v>15980</v>
      </c>
      <c r="C72">
        <v>97407</v>
      </c>
      <c r="D72" t="e">
        <f>IF(_Tonnage[[#This Row],[Date]]&lt;_CutoffEnigma,_Tonnage[[#This Row],[Tonnage]],NA())</f>
        <v>#N/A</v>
      </c>
      <c r="E72" t="e">
        <f>IF(AND(_Tonnage[[#This Row],[Date]]&gt;=_CutoffEnigma,_Tonnage[[#This Row],[Date]]&lt;_CutoffRadar),_Tonnage[[#This Row],[Tonnage]],NA())</f>
        <v>#N/A</v>
      </c>
      <c r="F72">
        <f>IF(_Tonnage[[#This Row],[Date]]&gt;=_CutoffRadar,_Tonnage[[#This Row],[Tonnage]],NA())</f>
        <v>97407</v>
      </c>
    </row>
    <row r="73" spans="2:6" ht="13.9" customHeight="1" x14ac:dyDescent="0.2">
      <c r="B73" s="3">
        <v>16011</v>
      </c>
      <c r="C73">
        <v>66585</v>
      </c>
      <c r="D73" t="e">
        <f>IF(_Tonnage[[#This Row],[Date]]&lt;_CutoffEnigma,_Tonnage[[#This Row],[Tonnage]],NA())</f>
        <v>#N/A</v>
      </c>
      <c r="E73" t="e">
        <f>IF(AND(_Tonnage[[#This Row],[Date]]&gt;=_CutoffEnigma,_Tonnage[[#This Row],[Date]]&lt;_CutoffRadar),_Tonnage[[#This Row],[Tonnage]],NA())</f>
        <v>#N/A</v>
      </c>
      <c r="F73">
        <f>IF(_Tonnage[[#This Row],[Date]]&gt;=_CutoffRadar,_Tonnage[[#This Row],[Tonnage]],NA())</f>
        <v>66585</v>
      </c>
    </row>
    <row r="74" spans="2:6" ht="13.9" customHeight="1" x14ac:dyDescent="0.2">
      <c r="B74" s="3">
        <v>16041</v>
      </c>
      <c r="C74">
        <v>86967</v>
      </c>
      <c r="D74" t="e">
        <f>IF(_Tonnage[[#This Row],[Date]]&lt;_CutoffEnigma,_Tonnage[[#This Row],[Tonnage]],NA())</f>
        <v>#N/A</v>
      </c>
      <c r="E74" t="e">
        <f>IF(AND(_Tonnage[[#This Row],[Date]]&gt;=_CutoffEnigma,_Tonnage[[#This Row],[Date]]&lt;_CutoffRadar),_Tonnage[[#This Row],[Tonnage]],NA())</f>
        <v>#N/A</v>
      </c>
      <c r="F74">
        <f>IF(_Tonnage[[#This Row],[Date]]&gt;=_CutoffRadar,_Tonnage[[#This Row],[Tonnage]],NA())</f>
        <v>86967</v>
      </c>
    </row>
    <row r="75" spans="2:6" ht="13.9" customHeight="1" x14ac:dyDescent="0.2">
      <c r="B75" s="3">
        <v>16072</v>
      </c>
      <c r="C75">
        <v>92278</v>
      </c>
      <c r="D75" t="e">
        <f>IF(_Tonnage[[#This Row],[Date]]&lt;_CutoffEnigma,_Tonnage[[#This Row],[Tonnage]],NA())</f>
        <v>#N/A</v>
      </c>
      <c r="E75" t="e">
        <f>IF(AND(_Tonnage[[#This Row],[Date]]&gt;=_CutoffEnigma,_Tonnage[[#This Row],[Date]]&lt;_CutoffRadar),_Tonnage[[#This Row],[Tonnage]],NA())</f>
        <v>#N/A</v>
      </c>
      <c r="F75">
        <f>IF(_Tonnage[[#This Row],[Date]]&gt;=_CutoffRadar,_Tonnage[[#This Row],[Tonnage]],NA())</f>
        <v>92278</v>
      </c>
    </row>
    <row r="76" spans="2:6" ht="13.9" customHeight="1" x14ac:dyDescent="0.2">
      <c r="B76" s="3">
        <v>16103</v>
      </c>
      <c r="C76">
        <v>92923</v>
      </c>
      <c r="D76" t="e">
        <f>IF(_Tonnage[[#This Row],[Date]]&lt;_CutoffEnigma,_Tonnage[[#This Row],[Tonnage]],NA())</f>
        <v>#N/A</v>
      </c>
      <c r="E76" t="e">
        <f>IF(AND(_Tonnage[[#This Row],[Date]]&gt;=_CutoffEnigma,_Tonnage[[#This Row],[Date]]&lt;_CutoffRadar),_Tonnage[[#This Row],[Tonnage]],NA())</f>
        <v>#N/A</v>
      </c>
      <c r="F76">
        <f>IF(_Tonnage[[#This Row],[Date]]&gt;=_CutoffRadar,_Tonnage[[#This Row],[Tonnage]],NA())</f>
        <v>92923</v>
      </c>
    </row>
    <row r="77" spans="2:6" ht="13.9" customHeight="1" x14ac:dyDescent="0.2">
      <c r="B77" s="3">
        <v>16132</v>
      </c>
      <c r="C77">
        <v>142944</v>
      </c>
      <c r="D77" t="e">
        <f>IF(_Tonnage[[#This Row],[Date]]&lt;_CutoffEnigma,_Tonnage[[#This Row],[Tonnage]],NA())</f>
        <v>#N/A</v>
      </c>
      <c r="E77" t="e">
        <f>IF(AND(_Tonnage[[#This Row],[Date]]&gt;=_CutoffEnigma,_Tonnage[[#This Row],[Date]]&lt;_CutoffRadar),_Tonnage[[#This Row],[Tonnage]],NA())</f>
        <v>#N/A</v>
      </c>
      <c r="F77">
        <f>IF(_Tonnage[[#This Row],[Date]]&gt;=_CutoffRadar,_Tonnage[[#This Row],[Tonnage]],NA())</f>
        <v>142944</v>
      </c>
    </row>
    <row r="78" spans="2:6" ht="13.9" customHeight="1" x14ac:dyDescent="0.2">
      <c r="B78" s="3">
        <v>16163</v>
      </c>
      <c r="C78">
        <v>62149</v>
      </c>
      <c r="D78" t="e">
        <f>IF(_Tonnage[[#This Row],[Date]]&lt;_CutoffEnigma,_Tonnage[[#This Row],[Tonnage]],NA())</f>
        <v>#N/A</v>
      </c>
      <c r="E78" t="e">
        <f>IF(AND(_Tonnage[[#This Row],[Date]]&gt;=_CutoffEnigma,_Tonnage[[#This Row],[Date]]&lt;_CutoffRadar),_Tonnage[[#This Row],[Tonnage]],NA())</f>
        <v>#N/A</v>
      </c>
      <c r="F78">
        <f>IF(_Tonnage[[#This Row],[Date]]&gt;=_CutoffRadar,_Tonnage[[#This Row],[Tonnage]],NA())</f>
        <v>62149</v>
      </c>
    </row>
    <row r="79" spans="2:6" ht="13.9" customHeight="1" x14ac:dyDescent="0.2">
      <c r="B79" s="3">
        <v>16193</v>
      </c>
      <c r="C79">
        <v>24424</v>
      </c>
      <c r="D79" t="e">
        <f>IF(_Tonnage[[#This Row],[Date]]&lt;_CutoffEnigma,_Tonnage[[#This Row],[Tonnage]],NA())</f>
        <v>#N/A</v>
      </c>
      <c r="E79" t="e">
        <f>IF(AND(_Tonnage[[#This Row],[Date]]&gt;=_CutoffEnigma,_Tonnage[[#This Row],[Date]]&lt;_CutoffRadar),_Tonnage[[#This Row],[Tonnage]],NA())</f>
        <v>#N/A</v>
      </c>
      <c r="F79">
        <f>IF(_Tonnage[[#This Row],[Date]]&gt;=_CutoffRadar,_Tonnage[[#This Row],[Tonnage]],NA())</f>
        <v>24424</v>
      </c>
    </row>
    <row r="80" spans="2:6" ht="13.9" customHeight="1" x14ac:dyDescent="0.2">
      <c r="B80" s="3">
        <v>16224</v>
      </c>
      <c r="C80">
        <v>57875</v>
      </c>
      <c r="D80" t="e">
        <f>IF(_Tonnage[[#This Row],[Date]]&lt;_CutoffEnigma,_Tonnage[[#This Row],[Tonnage]],NA())</f>
        <v>#N/A</v>
      </c>
      <c r="E80" t="e">
        <f>IF(AND(_Tonnage[[#This Row],[Date]]&gt;=_CutoffEnigma,_Tonnage[[#This Row],[Date]]&lt;_CutoffRadar),_Tonnage[[#This Row],[Tonnage]],NA())</f>
        <v>#N/A</v>
      </c>
      <c r="F80">
        <f>IF(_Tonnage[[#This Row],[Date]]&gt;=_CutoffRadar,_Tonnage[[#This Row],[Tonnage]],NA())</f>
        <v>57875</v>
      </c>
    </row>
    <row r="81" spans="2:6" ht="13.9" customHeight="1" x14ac:dyDescent="0.2">
      <c r="B81" s="3">
        <v>16254</v>
      </c>
      <c r="C81">
        <v>63351</v>
      </c>
      <c r="D81" t="e">
        <f>IF(_Tonnage[[#This Row],[Date]]&lt;_CutoffEnigma,_Tonnage[[#This Row],[Tonnage]],NA())</f>
        <v>#N/A</v>
      </c>
      <c r="E81" t="e">
        <f>IF(AND(_Tonnage[[#This Row],[Date]]&gt;=_CutoffEnigma,_Tonnage[[#This Row],[Date]]&lt;_CutoffRadar),_Tonnage[[#This Row],[Tonnage]],NA())</f>
        <v>#N/A</v>
      </c>
      <c r="F81">
        <f>IF(_Tonnage[[#This Row],[Date]]&gt;=_CutoffRadar,_Tonnage[[#This Row],[Tonnage]],NA())</f>
        <v>63351</v>
      </c>
    </row>
    <row r="82" spans="2:6" ht="13.9" customHeight="1" x14ac:dyDescent="0.2">
      <c r="B82" s="3">
        <v>16285</v>
      </c>
      <c r="C82">
        <v>98729</v>
      </c>
      <c r="D82" t="e">
        <f>IF(_Tonnage[[#This Row],[Date]]&lt;_CutoffEnigma,_Tonnage[[#This Row],[Tonnage]],NA())</f>
        <v>#N/A</v>
      </c>
      <c r="E82" t="e">
        <f>IF(AND(_Tonnage[[#This Row],[Date]]&gt;=_CutoffEnigma,_Tonnage[[#This Row],[Date]]&lt;_CutoffRadar),_Tonnage[[#This Row],[Tonnage]],NA())</f>
        <v>#N/A</v>
      </c>
      <c r="F82">
        <f>IF(_Tonnage[[#This Row],[Date]]&gt;=_CutoffRadar,_Tonnage[[#This Row],[Tonnage]],NA())</f>
        <v>98729</v>
      </c>
    </row>
    <row r="83" spans="2:6" ht="13.9" customHeight="1" x14ac:dyDescent="0.2">
      <c r="B83" s="3">
        <v>16316</v>
      </c>
      <c r="C83">
        <v>43368</v>
      </c>
      <c r="D83" t="e">
        <f>IF(_Tonnage[[#This Row],[Date]]&lt;_CutoffEnigma,_Tonnage[[#This Row],[Tonnage]],NA())</f>
        <v>#N/A</v>
      </c>
      <c r="E83" t="e">
        <f>IF(AND(_Tonnage[[#This Row],[Date]]&gt;=_CutoffEnigma,_Tonnage[[#This Row],[Date]]&lt;_CutoffRadar),_Tonnage[[#This Row],[Tonnage]],NA())</f>
        <v>#N/A</v>
      </c>
      <c r="F83">
        <f>IF(_Tonnage[[#This Row],[Date]]&gt;=_CutoffRadar,_Tonnage[[#This Row],[Tonnage]],NA())</f>
        <v>43368</v>
      </c>
    </row>
    <row r="84" spans="2:6" ht="13.9" customHeight="1" x14ac:dyDescent="0.2">
      <c r="B84" s="3">
        <v>16346</v>
      </c>
      <c r="C84">
        <v>7176</v>
      </c>
      <c r="D84" t="e">
        <f>IF(_Tonnage[[#This Row],[Date]]&lt;_CutoffEnigma,_Tonnage[[#This Row],[Tonnage]],NA())</f>
        <v>#N/A</v>
      </c>
      <c r="E84" t="e">
        <f>IF(AND(_Tonnage[[#This Row],[Date]]&gt;=_CutoffEnigma,_Tonnage[[#This Row],[Date]]&lt;_CutoffRadar),_Tonnage[[#This Row],[Tonnage]],NA())</f>
        <v>#N/A</v>
      </c>
      <c r="F84">
        <f>IF(_Tonnage[[#This Row],[Date]]&gt;=_CutoffRadar,_Tonnage[[#This Row],[Tonnage]],NA())</f>
        <v>7176</v>
      </c>
    </row>
    <row r="85" spans="2:6" ht="13.9" customHeight="1" x14ac:dyDescent="0.2">
      <c r="B85" s="3">
        <v>16377</v>
      </c>
      <c r="C85">
        <v>29592</v>
      </c>
      <c r="D85" t="e">
        <f>IF(_Tonnage[[#This Row],[Date]]&lt;_CutoffEnigma,_Tonnage[[#This Row],[Tonnage]],NA())</f>
        <v>#N/A</v>
      </c>
      <c r="E85" t="e">
        <f>IF(AND(_Tonnage[[#This Row],[Date]]&gt;=_CutoffEnigma,_Tonnage[[#This Row],[Date]]&lt;_CutoffRadar),_Tonnage[[#This Row],[Tonnage]],NA())</f>
        <v>#N/A</v>
      </c>
      <c r="F85">
        <f>IF(_Tonnage[[#This Row],[Date]]&gt;=_CutoffRadar,_Tonnage[[#This Row],[Tonnage]],NA())</f>
        <v>29592</v>
      </c>
    </row>
    <row r="86" spans="2:6" ht="13.9" customHeight="1" x14ac:dyDescent="0.2">
      <c r="B86" s="3">
        <v>16407</v>
      </c>
      <c r="C86">
        <v>58518</v>
      </c>
      <c r="D86" t="e">
        <f>IF(_Tonnage[[#This Row],[Date]]&lt;_CutoffEnigma,_Tonnage[[#This Row],[Tonnage]],NA())</f>
        <v>#N/A</v>
      </c>
      <c r="E86" t="e">
        <f>IF(AND(_Tonnage[[#This Row],[Date]]&gt;=_CutoffEnigma,_Tonnage[[#This Row],[Date]]&lt;_CutoffRadar),_Tonnage[[#This Row],[Tonnage]],NA())</f>
        <v>#N/A</v>
      </c>
      <c r="F86">
        <f>IF(_Tonnage[[#This Row],[Date]]&gt;=_CutoffRadar,_Tonnage[[#This Row],[Tonnage]],NA())</f>
        <v>58518</v>
      </c>
    </row>
    <row r="87" spans="2:6" ht="13.9" customHeight="1" x14ac:dyDescent="0.2">
      <c r="B87" s="3">
        <v>16438</v>
      </c>
      <c r="C87">
        <v>56988</v>
      </c>
      <c r="D87" t="e">
        <f>IF(_Tonnage[[#This Row],[Date]]&lt;_CutoffEnigma,_Tonnage[[#This Row],[Tonnage]],NA())</f>
        <v>#N/A</v>
      </c>
      <c r="E87" t="e">
        <f>IF(AND(_Tonnage[[#This Row],[Date]]&gt;=_CutoffEnigma,_Tonnage[[#This Row],[Date]]&lt;_CutoffRadar),_Tonnage[[#This Row],[Tonnage]],NA())</f>
        <v>#N/A</v>
      </c>
      <c r="F87">
        <f>IF(_Tonnage[[#This Row],[Date]]&gt;=_CutoffRadar,_Tonnage[[#This Row],[Tonnage]],NA())</f>
        <v>56988</v>
      </c>
    </row>
    <row r="88" spans="2:6" ht="13.9" customHeight="1" x14ac:dyDescent="0.2">
      <c r="B88" s="3">
        <v>16469</v>
      </c>
      <c r="C88">
        <v>65233</v>
      </c>
      <c r="D88" t="e">
        <f>IF(_Tonnage[[#This Row],[Date]]&lt;_CutoffEnigma,_Tonnage[[#This Row],[Tonnage]],NA())</f>
        <v>#N/A</v>
      </c>
      <c r="E88" t="e">
        <f>IF(AND(_Tonnage[[#This Row],[Date]]&gt;=_CutoffEnigma,_Tonnage[[#This Row],[Date]]&lt;_CutoffRadar),_Tonnage[[#This Row],[Tonnage]],NA())</f>
        <v>#N/A</v>
      </c>
      <c r="F88">
        <f>IF(_Tonnage[[#This Row],[Date]]&gt;=_CutoffRadar,_Tonnage[[#This Row],[Tonnage]],NA())</f>
        <v>65233</v>
      </c>
    </row>
    <row r="89" spans="2:6" ht="13.9" customHeight="1" x14ac:dyDescent="0.2">
      <c r="B89" s="3">
        <v>16497</v>
      </c>
      <c r="C89">
        <v>65077</v>
      </c>
      <c r="D89" t="e">
        <f>IF(_Tonnage[[#This Row],[Date]]&lt;_CutoffEnigma,_Tonnage[[#This Row],[Tonnage]],NA())</f>
        <v>#N/A</v>
      </c>
      <c r="E89" t="e">
        <f>IF(AND(_Tonnage[[#This Row],[Date]]&gt;=_CutoffEnigma,_Tonnage[[#This Row],[Date]]&lt;_CutoffRadar),_Tonnage[[#This Row],[Tonnage]],NA())</f>
        <v>#N/A</v>
      </c>
      <c r="F89">
        <f>IF(_Tonnage[[#This Row],[Date]]&gt;=_CutoffRadar,_Tonnage[[#This Row],[Tonnage]],NA())</f>
        <v>65077</v>
      </c>
    </row>
    <row r="90" spans="2:6" ht="13.9" customHeight="1" x14ac:dyDescent="0.2">
      <c r="B90" s="3">
        <v>16528</v>
      </c>
      <c r="C90">
        <v>72439</v>
      </c>
      <c r="D90" t="e">
        <f>IF(_Tonnage[[#This Row],[Date]]&lt;_CutoffEnigma,_Tonnage[[#This Row],[Tonnage]],NA())</f>
        <v>#N/A</v>
      </c>
      <c r="E90" t="e">
        <f>IF(AND(_Tonnage[[#This Row],[Date]]&gt;=_CutoffEnigma,_Tonnage[[#This Row],[Date]]&lt;_CutoffRadar),_Tonnage[[#This Row],[Tonnage]],NA())</f>
        <v>#N/A</v>
      </c>
      <c r="F90">
        <f>IF(_Tonnage[[#This Row],[Date]]&gt;=_CutoffRadar,_Tonnage[[#This Row],[Tonnage]],NA())</f>
        <v>72439</v>
      </c>
    </row>
    <row r="91" spans="2:6" ht="13.9" customHeight="1" x14ac:dyDescent="0.2">
      <c r="B91" s="3">
        <v>16558</v>
      </c>
      <c r="C91">
        <v>11439</v>
      </c>
      <c r="D91" t="e">
        <f>IF(_Tonnage[[#This Row],[Date]]&lt;_CutoffEnigma,_Tonnage[[#This Row],[Tonnage]],NA())</f>
        <v>#N/A</v>
      </c>
      <c r="E91" t="e">
        <f>IF(AND(_Tonnage[[#This Row],[Date]]&gt;=_CutoffEnigma,_Tonnage[[#This Row],[Date]]&lt;_CutoffRadar),_Tonnage[[#This Row],[Tonnage]],NA())</f>
        <v>#N/A</v>
      </c>
      <c r="F91">
        <f>IF(_Tonnage[[#This Row],[Date]]&gt;=_CutoffRadar,_Tonnage[[#This Row],[Tonnage]],NA())</f>
        <v>11439</v>
      </c>
    </row>
    <row r="92" spans="2:6" ht="13.9" customHeight="1" x14ac:dyDescent="0.2">
      <c r="B92" s="3">
        <v>16589</v>
      </c>
      <c r="C92" t="e">
        <f>NA()</f>
        <v>#N/A</v>
      </c>
      <c r="D92" t="e">
        <f>IF(_Tonnage[[#This Row],[Date]]&lt;_CutoffEnigma,_Tonnage[[#This Row],[Tonnage]],NA())</f>
        <v>#N/A</v>
      </c>
      <c r="E92" t="e">
        <f>IF(AND(_Tonnage[[#This Row],[Date]]&gt;=_CutoffEnigma,_Tonnage[[#This Row],[Date]]&lt;_CutoffRadar),_Tonnage[[#This Row],[Tonnage]],NA())</f>
        <v>#N/A</v>
      </c>
      <c r="F92" t="e">
        <f>IF(_Tonnage[[#This Row],[Date]]&gt;=_CutoffRadar,_Tonnage[[#This Row],[Tonnage]],NA())</f>
        <v>#N/A</v>
      </c>
    </row>
    <row r="93" spans="2:6" ht="13.9" customHeight="1" x14ac:dyDescent="0.2">
      <c r="B93" s="3">
        <v>16619</v>
      </c>
      <c r="C93" t="e">
        <f>NA()</f>
        <v>#N/A</v>
      </c>
      <c r="D93" t="e">
        <f>IF(_Tonnage[[#This Row],[Date]]&lt;_CutoffEnigma,_Tonnage[[#This Row],[Tonnage]],NA())</f>
        <v>#N/A</v>
      </c>
      <c r="E93" t="e">
        <f>IF(AND(_Tonnage[[#This Row],[Date]]&gt;=_CutoffEnigma,_Tonnage[[#This Row],[Date]]&lt;_CutoffRadar),_Tonnage[[#This Row],[Tonnage]],NA())</f>
        <v>#N/A</v>
      </c>
      <c r="F93" t="e">
        <f>IF(_Tonnage[[#This Row],[Date]]&gt;=_CutoffRadar,_Tonnage[[#This Row],[Tonnage]],NA())</f>
        <v>#N/A</v>
      </c>
    </row>
    <row r="94" spans="2:6" ht="13.9" customHeight="1" x14ac:dyDescent="0.2">
      <c r="B94" s="3"/>
    </row>
    <row r="95" spans="2:6" ht="13.9" customHeight="1" x14ac:dyDescent="0.2">
      <c r="B95" s="6" t="s">
        <v>4</v>
      </c>
    </row>
    <row r="97" spans="2:6" ht="13.9" customHeight="1" x14ac:dyDescent="0.2">
      <c r="B97" t="s">
        <v>0</v>
      </c>
      <c r="C97" t="s">
        <v>4</v>
      </c>
      <c r="D97" t="s">
        <v>6</v>
      </c>
      <c r="E97" s="4" t="s">
        <v>10</v>
      </c>
      <c r="F97" s="4" t="s">
        <v>22</v>
      </c>
    </row>
    <row r="98" spans="2:6" ht="13.9" customHeight="1" x14ac:dyDescent="0.2">
      <c r="B98" s="3">
        <v>14427</v>
      </c>
      <c r="C98" t="e">
        <f>NA()</f>
        <v>#N/A</v>
      </c>
      <c r="D98" t="e">
        <f>IF(_Losses[[#This Row],[Date]]&lt;_CutoffEnigma,_Losses[[#This Row],[Uboats Lost]],NA())</f>
        <v>#N/A</v>
      </c>
      <c r="E98" t="e">
        <f>IF(AND(_Losses[[#This Row],[Date]]&gt;=_CutoffEnigma,_Losses[[#This Row],[Date]]&lt;_CutoffRadar),_Losses[[#This Row],[Uboats Lost]],NA())</f>
        <v>#N/A</v>
      </c>
      <c r="F98" t="e">
        <f>IF(_Losses[[#This Row],[Date]]&gt;=_CutoffRadar,_Losses[[#This Row],[Uboats Lost]],NA())</f>
        <v>#N/A</v>
      </c>
    </row>
    <row r="99" spans="2:6" ht="13.9" customHeight="1" x14ac:dyDescent="0.2">
      <c r="B99" s="3">
        <v>14458</v>
      </c>
      <c r="C99" t="e">
        <f>NA()</f>
        <v>#N/A</v>
      </c>
      <c r="D99" t="e">
        <f>IF(_Losses[[#This Row],[Date]]&lt;_CutoffEnigma,_Losses[[#This Row],[Uboats Lost]],NA())</f>
        <v>#N/A</v>
      </c>
      <c r="E99" t="e">
        <f>IF(AND(_Losses[[#This Row],[Date]]&gt;=_CutoffEnigma,_Losses[[#This Row],[Date]]&lt;_CutoffRadar),_Losses[[#This Row],[Uboats Lost]],NA())</f>
        <v>#N/A</v>
      </c>
      <c r="F99" t="e">
        <f>IF(_Losses[[#This Row],[Date]]&gt;=_CutoffRadar,_Losses[[#This Row],[Uboats Lost]],NA())</f>
        <v>#N/A</v>
      </c>
    </row>
    <row r="100" spans="2:6" ht="13.9" customHeight="1" x14ac:dyDescent="0.2">
      <c r="B100" s="3">
        <v>14489</v>
      </c>
      <c r="C100">
        <v>2</v>
      </c>
      <c r="D100">
        <f>IF(_Losses[[#This Row],[Date]]&lt;_CutoffEnigma,_Losses[[#This Row],[Uboats Lost]],NA())</f>
        <v>2</v>
      </c>
      <c r="E100" t="e">
        <f>IF(AND(_Losses[[#This Row],[Date]]&gt;=_CutoffEnigma,_Losses[[#This Row],[Date]]&lt;_CutoffRadar),_Losses[[#This Row],[Uboats Lost]],NA())</f>
        <v>#N/A</v>
      </c>
      <c r="F100" t="e">
        <f>IF(_Losses[[#This Row],[Date]]&gt;=_CutoffRadar,_Losses[[#This Row],[Uboats Lost]],NA())</f>
        <v>#N/A</v>
      </c>
    </row>
    <row r="101" spans="2:6" ht="13.9" customHeight="1" x14ac:dyDescent="0.2">
      <c r="B101" s="3">
        <v>14519</v>
      </c>
      <c r="C101">
        <v>5</v>
      </c>
      <c r="D101">
        <f>IF(_Losses[[#This Row],[Date]]&lt;_CutoffEnigma,_Losses[[#This Row],[Uboats Lost]],NA())</f>
        <v>5</v>
      </c>
      <c r="E101" t="e">
        <f>IF(AND(_Losses[[#This Row],[Date]]&gt;=_CutoffEnigma,_Losses[[#This Row],[Date]]&lt;_CutoffRadar),_Losses[[#This Row],[Uboats Lost]],NA())</f>
        <v>#N/A</v>
      </c>
      <c r="F101" t="e">
        <f>IF(_Losses[[#This Row],[Date]]&gt;=_CutoffRadar,_Losses[[#This Row],[Uboats Lost]],NA())</f>
        <v>#N/A</v>
      </c>
    </row>
    <row r="102" spans="2:6" ht="13.9" customHeight="1" x14ac:dyDescent="0.2">
      <c r="B102" s="3">
        <v>14550</v>
      </c>
      <c r="C102">
        <v>1</v>
      </c>
      <c r="D102">
        <f>IF(_Losses[[#This Row],[Date]]&lt;_CutoffEnigma,_Losses[[#This Row],[Uboats Lost]],NA())</f>
        <v>1</v>
      </c>
      <c r="E102" t="e">
        <f>IF(AND(_Losses[[#This Row],[Date]]&gt;=_CutoffEnigma,_Losses[[#This Row],[Date]]&lt;_CutoffRadar),_Losses[[#This Row],[Uboats Lost]],NA())</f>
        <v>#N/A</v>
      </c>
      <c r="F102" t="e">
        <f>IF(_Losses[[#This Row],[Date]]&gt;=_CutoffRadar,_Losses[[#This Row],[Uboats Lost]],NA())</f>
        <v>#N/A</v>
      </c>
    </row>
    <row r="103" spans="2:6" ht="13.9" customHeight="1" x14ac:dyDescent="0.2">
      <c r="B103" s="3">
        <v>14580</v>
      </c>
      <c r="C103">
        <v>1</v>
      </c>
      <c r="D103">
        <f>IF(_Losses[[#This Row],[Date]]&lt;_CutoffEnigma,_Losses[[#This Row],[Uboats Lost]],NA())</f>
        <v>1</v>
      </c>
      <c r="E103" t="e">
        <f>IF(AND(_Losses[[#This Row],[Date]]&gt;=_CutoffEnigma,_Losses[[#This Row],[Date]]&lt;_CutoffRadar),_Losses[[#This Row],[Uboats Lost]],NA())</f>
        <v>#N/A</v>
      </c>
      <c r="F103" t="e">
        <f>IF(_Losses[[#This Row],[Date]]&gt;=_CutoffRadar,_Losses[[#This Row],[Uboats Lost]],NA())</f>
        <v>#N/A</v>
      </c>
    </row>
    <row r="104" spans="2:6" ht="13.9" customHeight="1" x14ac:dyDescent="0.2">
      <c r="B104" s="3">
        <v>14611</v>
      </c>
      <c r="C104">
        <v>1</v>
      </c>
      <c r="D104">
        <f>IF(_Losses[[#This Row],[Date]]&lt;_CutoffEnigma,_Losses[[#This Row],[Uboats Lost]],NA())</f>
        <v>1</v>
      </c>
      <c r="E104" t="e">
        <f>IF(AND(_Losses[[#This Row],[Date]]&gt;=_CutoffEnigma,_Losses[[#This Row],[Date]]&lt;_CutoffRadar),_Losses[[#This Row],[Uboats Lost]],NA())</f>
        <v>#N/A</v>
      </c>
      <c r="F104" t="e">
        <f>IF(_Losses[[#This Row],[Date]]&gt;=_CutoffRadar,_Losses[[#This Row],[Uboats Lost]],NA())</f>
        <v>#N/A</v>
      </c>
    </row>
    <row r="105" spans="2:6" ht="13.9" customHeight="1" x14ac:dyDescent="0.2">
      <c r="B105" s="3">
        <v>14642</v>
      </c>
      <c r="C105">
        <v>6</v>
      </c>
      <c r="D105">
        <f>IF(_Losses[[#This Row],[Date]]&lt;_CutoffEnigma,_Losses[[#This Row],[Uboats Lost]],NA())</f>
        <v>6</v>
      </c>
      <c r="E105" t="e">
        <f>IF(AND(_Losses[[#This Row],[Date]]&gt;=_CutoffEnigma,_Losses[[#This Row],[Date]]&lt;_CutoffRadar),_Losses[[#This Row],[Uboats Lost]],NA())</f>
        <v>#N/A</v>
      </c>
      <c r="F105" t="e">
        <f>IF(_Losses[[#This Row],[Date]]&gt;=_CutoffRadar,_Losses[[#This Row],[Uboats Lost]],NA())</f>
        <v>#N/A</v>
      </c>
    </row>
    <row r="106" spans="2:6" ht="13.9" customHeight="1" x14ac:dyDescent="0.2">
      <c r="B106" s="3">
        <v>14671</v>
      </c>
      <c r="C106">
        <v>1</v>
      </c>
      <c r="D106">
        <f>IF(_Losses[[#This Row],[Date]]&lt;_CutoffEnigma,_Losses[[#This Row],[Uboats Lost]],NA())</f>
        <v>1</v>
      </c>
      <c r="E106" t="e">
        <f>IF(AND(_Losses[[#This Row],[Date]]&gt;=_CutoffEnigma,_Losses[[#This Row],[Date]]&lt;_CutoffRadar),_Losses[[#This Row],[Uboats Lost]],NA())</f>
        <v>#N/A</v>
      </c>
      <c r="F106" t="e">
        <f>IF(_Losses[[#This Row],[Date]]&gt;=_CutoffRadar,_Losses[[#This Row],[Uboats Lost]],NA())</f>
        <v>#N/A</v>
      </c>
    </row>
    <row r="107" spans="2:6" ht="13.9" customHeight="1" x14ac:dyDescent="0.2">
      <c r="B107" s="3">
        <v>14702</v>
      </c>
      <c r="C107">
        <v>5</v>
      </c>
      <c r="D107">
        <f>IF(_Losses[[#This Row],[Date]]&lt;_CutoffEnigma,_Losses[[#This Row],[Uboats Lost]],NA())</f>
        <v>5</v>
      </c>
      <c r="E107" t="e">
        <f>IF(AND(_Losses[[#This Row],[Date]]&gt;=_CutoffEnigma,_Losses[[#This Row],[Date]]&lt;_CutoffRadar),_Losses[[#This Row],[Uboats Lost]],NA())</f>
        <v>#N/A</v>
      </c>
      <c r="F107" t="e">
        <f>IF(_Losses[[#This Row],[Date]]&gt;=_CutoffRadar,_Losses[[#This Row],[Uboats Lost]],NA())</f>
        <v>#N/A</v>
      </c>
    </row>
    <row r="108" spans="2:6" ht="13.9" customHeight="1" x14ac:dyDescent="0.2">
      <c r="B108" s="3">
        <v>14732</v>
      </c>
      <c r="C108">
        <v>1</v>
      </c>
      <c r="D108">
        <f>IF(_Losses[[#This Row],[Date]]&lt;_CutoffEnigma,_Losses[[#This Row],[Uboats Lost]],NA())</f>
        <v>1</v>
      </c>
      <c r="E108" t="e">
        <f>IF(AND(_Losses[[#This Row],[Date]]&gt;=_CutoffEnigma,_Losses[[#This Row],[Date]]&lt;_CutoffRadar),_Losses[[#This Row],[Uboats Lost]],NA())</f>
        <v>#N/A</v>
      </c>
      <c r="F108" t="e">
        <f>IF(_Losses[[#This Row],[Date]]&gt;=_CutoffRadar,_Losses[[#This Row],[Uboats Lost]],NA())</f>
        <v>#N/A</v>
      </c>
    </row>
    <row r="109" spans="2:6" ht="13.9" customHeight="1" x14ac:dyDescent="0.2">
      <c r="B109" s="3">
        <v>14763</v>
      </c>
      <c r="C109">
        <v>0</v>
      </c>
      <c r="D109">
        <f>IF(_Losses[[#This Row],[Date]]&lt;_CutoffEnigma,_Losses[[#This Row],[Uboats Lost]],NA())</f>
        <v>0</v>
      </c>
      <c r="E109" t="e">
        <f>IF(AND(_Losses[[#This Row],[Date]]&gt;=_CutoffEnigma,_Losses[[#This Row],[Date]]&lt;_CutoffRadar),_Losses[[#This Row],[Uboats Lost]],NA())</f>
        <v>#N/A</v>
      </c>
      <c r="F109" t="e">
        <f>IF(_Losses[[#This Row],[Date]]&gt;=_CutoffRadar,_Losses[[#This Row],[Uboats Lost]],NA())</f>
        <v>#N/A</v>
      </c>
    </row>
    <row r="110" spans="2:6" ht="13.9" customHeight="1" x14ac:dyDescent="0.2">
      <c r="B110" s="3">
        <v>14793</v>
      </c>
      <c r="C110">
        <v>2</v>
      </c>
      <c r="D110">
        <f>IF(_Losses[[#This Row],[Date]]&lt;_CutoffEnigma,_Losses[[#This Row],[Uboats Lost]],NA())</f>
        <v>2</v>
      </c>
      <c r="E110" t="e">
        <f>IF(AND(_Losses[[#This Row],[Date]]&gt;=_CutoffEnigma,_Losses[[#This Row],[Date]]&lt;_CutoffRadar),_Losses[[#This Row],[Uboats Lost]],NA())</f>
        <v>#N/A</v>
      </c>
      <c r="F110" t="e">
        <f>IF(_Losses[[#This Row],[Date]]&gt;=_CutoffRadar,_Losses[[#This Row],[Uboats Lost]],NA())</f>
        <v>#N/A</v>
      </c>
    </row>
    <row r="111" spans="2:6" ht="13.9" customHeight="1" x14ac:dyDescent="0.2">
      <c r="B111" s="3">
        <v>14824</v>
      </c>
      <c r="C111">
        <v>3</v>
      </c>
      <c r="D111">
        <f>IF(_Losses[[#This Row],[Date]]&lt;_CutoffEnigma,_Losses[[#This Row],[Uboats Lost]],NA())</f>
        <v>3</v>
      </c>
      <c r="E111" t="e">
        <f>IF(AND(_Losses[[#This Row],[Date]]&gt;=_CutoffEnigma,_Losses[[#This Row],[Date]]&lt;_CutoffRadar),_Losses[[#This Row],[Uboats Lost]],NA())</f>
        <v>#N/A</v>
      </c>
      <c r="F111" t="e">
        <f>IF(_Losses[[#This Row],[Date]]&gt;=_CutoffRadar,_Losses[[#This Row],[Uboats Lost]],NA())</f>
        <v>#N/A</v>
      </c>
    </row>
    <row r="112" spans="2:6" ht="13.9" customHeight="1" x14ac:dyDescent="0.2">
      <c r="B112" s="3">
        <v>14855</v>
      </c>
      <c r="C112">
        <v>1</v>
      </c>
      <c r="D112">
        <f>IF(_Losses[[#This Row],[Date]]&lt;_CutoffEnigma,_Losses[[#This Row],[Uboats Lost]],NA())</f>
        <v>1</v>
      </c>
      <c r="E112" t="e">
        <f>IF(AND(_Losses[[#This Row],[Date]]&gt;=_CutoffEnigma,_Losses[[#This Row],[Date]]&lt;_CutoffRadar),_Losses[[#This Row],[Uboats Lost]],NA())</f>
        <v>#N/A</v>
      </c>
      <c r="F112" t="e">
        <f>IF(_Losses[[#This Row],[Date]]&gt;=_CutoffRadar,_Losses[[#This Row],[Uboats Lost]],NA())</f>
        <v>#N/A</v>
      </c>
    </row>
    <row r="113" spans="2:6" ht="13.9" customHeight="1" x14ac:dyDescent="0.2">
      <c r="B113" s="3">
        <v>14885</v>
      </c>
      <c r="C113">
        <v>1</v>
      </c>
      <c r="D113">
        <f>IF(_Losses[[#This Row],[Date]]&lt;_CutoffEnigma,_Losses[[#This Row],[Uboats Lost]],NA())</f>
        <v>1</v>
      </c>
      <c r="E113" t="e">
        <f>IF(AND(_Losses[[#This Row],[Date]]&gt;=_CutoffEnigma,_Losses[[#This Row],[Date]]&lt;_CutoffRadar),_Losses[[#This Row],[Uboats Lost]],NA())</f>
        <v>#N/A</v>
      </c>
      <c r="F113" t="e">
        <f>IF(_Losses[[#This Row],[Date]]&gt;=_CutoffRadar,_Losses[[#This Row],[Uboats Lost]],NA())</f>
        <v>#N/A</v>
      </c>
    </row>
    <row r="114" spans="2:6" ht="13.9" customHeight="1" x14ac:dyDescent="0.2">
      <c r="B114" s="3">
        <v>14916</v>
      </c>
      <c r="C114">
        <v>2</v>
      </c>
      <c r="D114">
        <f>IF(_Losses[[#This Row],[Date]]&lt;_CutoffEnigma,_Losses[[#This Row],[Uboats Lost]],NA())</f>
        <v>2</v>
      </c>
      <c r="E114" t="e">
        <f>IF(AND(_Losses[[#This Row],[Date]]&gt;=_CutoffEnigma,_Losses[[#This Row],[Date]]&lt;_CutoffRadar),_Losses[[#This Row],[Uboats Lost]],NA())</f>
        <v>#N/A</v>
      </c>
      <c r="F114" t="e">
        <f>IF(_Losses[[#This Row],[Date]]&gt;=_CutoffRadar,_Losses[[#This Row],[Uboats Lost]],NA())</f>
        <v>#N/A</v>
      </c>
    </row>
    <row r="115" spans="2:6" ht="13.9" customHeight="1" x14ac:dyDescent="0.2">
      <c r="B115" s="3">
        <v>14946</v>
      </c>
      <c r="C115">
        <v>0</v>
      </c>
      <c r="D115">
        <f>IF(_Losses[[#This Row],[Date]]&lt;_CutoffEnigma,_Losses[[#This Row],[Uboats Lost]],NA())</f>
        <v>0</v>
      </c>
      <c r="E115" t="e">
        <f>IF(AND(_Losses[[#This Row],[Date]]&gt;=_CutoffEnigma,_Losses[[#This Row],[Date]]&lt;_CutoffRadar),_Losses[[#This Row],[Uboats Lost]],NA())</f>
        <v>#N/A</v>
      </c>
      <c r="F115" t="e">
        <f>IF(_Losses[[#This Row],[Date]]&gt;=_CutoffRadar,_Losses[[#This Row],[Uboats Lost]],NA())</f>
        <v>#N/A</v>
      </c>
    </row>
    <row r="116" spans="2:6" ht="13.9" customHeight="1" x14ac:dyDescent="0.2">
      <c r="B116" s="3">
        <v>14977</v>
      </c>
      <c r="C116">
        <v>0</v>
      </c>
      <c r="D116">
        <f>IF(_Losses[[#This Row],[Date]]&lt;_CutoffEnigma,_Losses[[#This Row],[Uboats Lost]],NA())</f>
        <v>0</v>
      </c>
      <c r="E116" t="e">
        <f>IF(AND(_Losses[[#This Row],[Date]]&gt;=_CutoffEnigma,_Losses[[#This Row],[Date]]&lt;_CutoffRadar),_Losses[[#This Row],[Uboats Lost]],NA())</f>
        <v>#N/A</v>
      </c>
      <c r="F116" t="e">
        <f>IF(_Losses[[#This Row],[Date]]&gt;=_CutoffRadar,_Losses[[#This Row],[Uboats Lost]],NA())</f>
        <v>#N/A</v>
      </c>
    </row>
    <row r="117" spans="2:6" ht="13.9" customHeight="1" x14ac:dyDescent="0.2">
      <c r="B117" s="3">
        <v>15008</v>
      </c>
      <c r="C117">
        <v>0</v>
      </c>
      <c r="D117">
        <f>IF(_Losses[[#This Row],[Date]]&lt;_CutoffEnigma,_Losses[[#This Row],[Uboats Lost]],NA())</f>
        <v>0</v>
      </c>
      <c r="E117" t="e">
        <f>IF(AND(_Losses[[#This Row],[Date]]&gt;=_CutoffEnigma,_Losses[[#This Row],[Date]]&lt;_CutoffRadar),_Losses[[#This Row],[Uboats Lost]],NA())</f>
        <v>#N/A</v>
      </c>
      <c r="F117" t="e">
        <f>IF(_Losses[[#This Row],[Date]]&gt;=_CutoffRadar,_Losses[[#This Row],[Uboats Lost]],NA())</f>
        <v>#N/A</v>
      </c>
    </row>
    <row r="118" spans="2:6" ht="13.9" customHeight="1" x14ac:dyDescent="0.2">
      <c r="B118" s="3">
        <v>15036</v>
      </c>
      <c r="C118">
        <v>5</v>
      </c>
      <c r="D118">
        <f>IF(_Losses[[#This Row],[Date]]&lt;_CutoffEnigma,_Losses[[#This Row],[Uboats Lost]],NA())</f>
        <v>5</v>
      </c>
      <c r="E118" t="e">
        <f>IF(AND(_Losses[[#This Row],[Date]]&gt;=_CutoffEnigma,_Losses[[#This Row],[Date]]&lt;_CutoffRadar),_Losses[[#This Row],[Uboats Lost]],NA())</f>
        <v>#N/A</v>
      </c>
      <c r="F118" t="e">
        <f>IF(_Losses[[#This Row],[Date]]&gt;=_CutoffRadar,_Losses[[#This Row],[Uboats Lost]],NA())</f>
        <v>#N/A</v>
      </c>
    </row>
    <row r="119" spans="2:6" ht="13.9" customHeight="1" x14ac:dyDescent="0.2">
      <c r="B119" s="3">
        <v>15067</v>
      </c>
      <c r="C119">
        <v>2</v>
      </c>
      <c r="D119">
        <f>IF(_Losses[[#This Row],[Date]]&lt;_CutoffEnigma,_Losses[[#This Row],[Uboats Lost]],NA())</f>
        <v>2</v>
      </c>
      <c r="E119" t="e">
        <f>IF(AND(_Losses[[#This Row],[Date]]&gt;=_CutoffEnigma,_Losses[[#This Row],[Date]]&lt;_CutoffRadar),_Losses[[#This Row],[Uboats Lost]],NA())</f>
        <v>#N/A</v>
      </c>
      <c r="F119" t="e">
        <f>IF(_Losses[[#This Row],[Date]]&gt;=_CutoffRadar,_Losses[[#This Row],[Uboats Lost]],NA())</f>
        <v>#N/A</v>
      </c>
    </row>
    <row r="120" spans="2:6" ht="13.9" customHeight="1" x14ac:dyDescent="0.2">
      <c r="B120" s="3">
        <v>15097</v>
      </c>
      <c r="C120">
        <v>1</v>
      </c>
      <c r="D120">
        <f>IF(_Losses[[#This Row],[Date]]&lt;_CutoffEnigma,_Losses[[#This Row],[Uboats Lost]],NA())</f>
        <v>1</v>
      </c>
      <c r="E120" t="e">
        <f>IF(AND(_Losses[[#This Row],[Date]]&gt;=_CutoffEnigma,_Losses[[#This Row],[Date]]&lt;_CutoffRadar),_Losses[[#This Row],[Uboats Lost]],NA())</f>
        <v>#N/A</v>
      </c>
      <c r="F120" t="e">
        <f>IF(_Losses[[#This Row],[Date]]&gt;=_CutoffRadar,_Losses[[#This Row],[Uboats Lost]],NA())</f>
        <v>#N/A</v>
      </c>
    </row>
    <row r="121" spans="2:6" ht="13.9" customHeight="1" x14ac:dyDescent="0.2">
      <c r="B121" s="3">
        <v>15128</v>
      </c>
      <c r="C121">
        <v>4</v>
      </c>
      <c r="D121">
        <f>IF(_Losses[[#This Row],[Date]]&lt;_CutoffEnigma,_Losses[[#This Row],[Uboats Lost]],NA())</f>
        <v>4</v>
      </c>
      <c r="E121" t="e">
        <f>IF(AND(_Losses[[#This Row],[Date]]&gt;=_CutoffEnigma,_Losses[[#This Row],[Date]]&lt;_CutoffRadar),_Losses[[#This Row],[Uboats Lost]],NA())</f>
        <v>#N/A</v>
      </c>
      <c r="F121" t="e">
        <f>IF(_Losses[[#This Row],[Date]]&gt;=_CutoffRadar,_Losses[[#This Row],[Uboats Lost]],NA())</f>
        <v>#N/A</v>
      </c>
    </row>
    <row r="122" spans="2:6" ht="13.9" customHeight="1" x14ac:dyDescent="0.2">
      <c r="B122" s="3">
        <v>15158</v>
      </c>
      <c r="C122">
        <v>0</v>
      </c>
      <c r="D122">
        <f>IF(_Losses[[#This Row],[Date]]&lt;_CutoffEnigma,_Losses[[#This Row],[Uboats Lost]],NA())</f>
        <v>0</v>
      </c>
      <c r="E122" t="e">
        <f>IF(AND(_Losses[[#This Row],[Date]]&gt;=_CutoffEnigma,_Losses[[#This Row],[Date]]&lt;_CutoffRadar),_Losses[[#This Row],[Uboats Lost]],NA())</f>
        <v>#N/A</v>
      </c>
      <c r="F122" t="e">
        <f>IF(_Losses[[#This Row],[Date]]&gt;=_CutoffRadar,_Losses[[#This Row],[Uboats Lost]],NA())</f>
        <v>#N/A</v>
      </c>
    </row>
    <row r="123" spans="2:6" ht="13.9" customHeight="1" x14ac:dyDescent="0.2">
      <c r="B123" s="3">
        <v>15189</v>
      </c>
      <c r="C123">
        <v>4</v>
      </c>
      <c r="D123">
        <f>IF(_Losses[[#This Row],[Date]]&lt;_CutoffEnigma,_Losses[[#This Row],[Uboats Lost]],NA())</f>
        <v>4</v>
      </c>
      <c r="E123" t="e">
        <f>IF(AND(_Losses[[#This Row],[Date]]&gt;=_CutoffEnigma,_Losses[[#This Row],[Date]]&lt;_CutoffRadar),_Losses[[#This Row],[Uboats Lost]],NA())</f>
        <v>#N/A</v>
      </c>
      <c r="F123" t="e">
        <f>IF(_Losses[[#This Row],[Date]]&gt;=_CutoffRadar,_Losses[[#This Row],[Uboats Lost]],NA())</f>
        <v>#N/A</v>
      </c>
    </row>
    <row r="124" spans="2:6" ht="13.9" customHeight="1" x14ac:dyDescent="0.2">
      <c r="B124" s="3">
        <v>15220</v>
      </c>
      <c r="C124">
        <v>2</v>
      </c>
      <c r="D124" t="e">
        <f>IF(_Losses[[#This Row],[Date]]&lt;_CutoffEnigma,_Losses[[#This Row],[Uboats Lost]],NA())</f>
        <v>#N/A</v>
      </c>
      <c r="E124">
        <f>IF(AND(_Losses[[#This Row],[Date]]&gt;=_CutoffEnigma,_Losses[[#This Row],[Date]]&lt;_CutoffRadar),_Losses[[#This Row],[Uboats Lost]],NA())</f>
        <v>2</v>
      </c>
      <c r="F124" t="e">
        <f>IF(_Losses[[#This Row],[Date]]&gt;=_CutoffRadar,_Losses[[#This Row],[Uboats Lost]],NA())</f>
        <v>#N/A</v>
      </c>
    </row>
    <row r="125" spans="2:6" ht="13.9" customHeight="1" x14ac:dyDescent="0.2">
      <c r="B125" s="3">
        <v>15250</v>
      </c>
      <c r="C125">
        <v>2</v>
      </c>
      <c r="D125" t="e">
        <f>IF(_Losses[[#This Row],[Date]]&lt;_CutoffEnigma,_Losses[[#This Row],[Uboats Lost]],NA())</f>
        <v>#N/A</v>
      </c>
      <c r="E125">
        <f>IF(AND(_Losses[[#This Row],[Date]]&gt;=_CutoffEnigma,_Losses[[#This Row],[Date]]&lt;_CutoffRadar),_Losses[[#This Row],[Uboats Lost]],NA())</f>
        <v>2</v>
      </c>
      <c r="F125" t="e">
        <f>IF(_Losses[[#This Row],[Date]]&gt;=_CutoffRadar,_Losses[[#This Row],[Uboats Lost]],NA())</f>
        <v>#N/A</v>
      </c>
    </row>
    <row r="126" spans="2:6" ht="13.9" customHeight="1" x14ac:dyDescent="0.2">
      <c r="B126" s="3">
        <v>15281</v>
      </c>
      <c r="C126">
        <v>5</v>
      </c>
      <c r="D126" t="e">
        <f>IF(_Losses[[#This Row],[Date]]&lt;_CutoffEnigma,_Losses[[#This Row],[Uboats Lost]],NA())</f>
        <v>#N/A</v>
      </c>
      <c r="E126">
        <f>IF(AND(_Losses[[#This Row],[Date]]&gt;=_CutoffEnigma,_Losses[[#This Row],[Date]]&lt;_CutoffRadar),_Losses[[#This Row],[Uboats Lost]],NA())</f>
        <v>5</v>
      </c>
      <c r="F126" t="e">
        <f>IF(_Losses[[#This Row],[Date]]&gt;=_CutoffRadar,_Losses[[#This Row],[Uboats Lost]],NA())</f>
        <v>#N/A</v>
      </c>
    </row>
    <row r="127" spans="2:6" ht="13.9" customHeight="1" x14ac:dyDescent="0.2">
      <c r="B127" s="3">
        <v>15311</v>
      </c>
      <c r="C127">
        <v>10</v>
      </c>
      <c r="D127" t="e">
        <f>IF(_Losses[[#This Row],[Date]]&lt;_CutoffEnigma,_Losses[[#This Row],[Uboats Lost]],NA())</f>
        <v>#N/A</v>
      </c>
      <c r="E127">
        <f>IF(AND(_Losses[[#This Row],[Date]]&gt;=_CutoffEnigma,_Losses[[#This Row],[Date]]&lt;_CutoffRadar),_Losses[[#This Row],[Uboats Lost]],NA())</f>
        <v>10</v>
      </c>
      <c r="F127" t="e">
        <f>IF(_Losses[[#This Row],[Date]]&gt;=_CutoffRadar,_Losses[[#This Row],[Uboats Lost]],NA())</f>
        <v>#N/A</v>
      </c>
    </row>
    <row r="128" spans="2:6" ht="13.9" customHeight="1" x14ac:dyDescent="0.2">
      <c r="B128" s="3">
        <v>15342</v>
      </c>
      <c r="C128">
        <v>3</v>
      </c>
      <c r="D128" t="e">
        <f>IF(_Losses[[#This Row],[Date]]&lt;_CutoffEnigma,_Losses[[#This Row],[Uboats Lost]],NA())</f>
        <v>#N/A</v>
      </c>
      <c r="E128">
        <f>IF(AND(_Losses[[#This Row],[Date]]&gt;=_CutoffEnigma,_Losses[[#This Row],[Date]]&lt;_CutoffRadar),_Losses[[#This Row],[Uboats Lost]],NA())</f>
        <v>3</v>
      </c>
      <c r="F128" t="e">
        <f>IF(_Losses[[#This Row],[Date]]&gt;=_CutoffRadar,_Losses[[#This Row],[Uboats Lost]],NA())</f>
        <v>#N/A</v>
      </c>
    </row>
    <row r="129" spans="2:6" ht="13.9" customHeight="1" x14ac:dyDescent="0.2">
      <c r="B129" s="3">
        <v>15373</v>
      </c>
      <c r="C129">
        <v>2</v>
      </c>
      <c r="D129" t="e">
        <f>IF(_Losses[[#This Row],[Date]]&lt;_CutoffEnigma,_Losses[[#This Row],[Uboats Lost]],NA())</f>
        <v>#N/A</v>
      </c>
      <c r="E129">
        <f>IF(AND(_Losses[[#This Row],[Date]]&gt;=_CutoffEnigma,_Losses[[#This Row],[Date]]&lt;_CutoffRadar),_Losses[[#This Row],[Uboats Lost]],NA())</f>
        <v>2</v>
      </c>
      <c r="F129" t="e">
        <f>IF(_Losses[[#This Row],[Date]]&gt;=_CutoffRadar,_Losses[[#This Row],[Uboats Lost]],NA())</f>
        <v>#N/A</v>
      </c>
    </row>
    <row r="130" spans="2:6" ht="13.9" customHeight="1" x14ac:dyDescent="0.2">
      <c r="B130" s="3">
        <v>15401</v>
      </c>
      <c r="C130">
        <v>6</v>
      </c>
      <c r="D130" t="e">
        <f>IF(_Losses[[#This Row],[Date]]&lt;_CutoffEnigma,_Losses[[#This Row],[Uboats Lost]],NA())</f>
        <v>#N/A</v>
      </c>
      <c r="E130">
        <f>IF(AND(_Losses[[#This Row],[Date]]&gt;=_CutoffEnigma,_Losses[[#This Row],[Date]]&lt;_CutoffRadar),_Losses[[#This Row],[Uboats Lost]],NA())</f>
        <v>6</v>
      </c>
      <c r="F130" t="e">
        <f>IF(_Losses[[#This Row],[Date]]&gt;=_CutoffRadar,_Losses[[#This Row],[Uboats Lost]],NA())</f>
        <v>#N/A</v>
      </c>
    </row>
    <row r="131" spans="2:6" ht="13.9" customHeight="1" x14ac:dyDescent="0.2">
      <c r="B131" s="3">
        <v>15432</v>
      </c>
      <c r="C131">
        <v>3</v>
      </c>
      <c r="D131" t="e">
        <f>IF(_Losses[[#This Row],[Date]]&lt;_CutoffEnigma,_Losses[[#This Row],[Uboats Lost]],NA())</f>
        <v>#N/A</v>
      </c>
      <c r="E131">
        <f>IF(AND(_Losses[[#This Row],[Date]]&gt;=_CutoffEnigma,_Losses[[#This Row],[Date]]&lt;_CutoffRadar),_Losses[[#This Row],[Uboats Lost]],NA())</f>
        <v>3</v>
      </c>
      <c r="F131" t="e">
        <f>IF(_Losses[[#This Row],[Date]]&gt;=_CutoffRadar,_Losses[[#This Row],[Uboats Lost]],NA())</f>
        <v>#N/A</v>
      </c>
    </row>
    <row r="132" spans="2:6" ht="13.9" customHeight="1" x14ac:dyDescent="0.2">
      <c r="B132" s="3">
        <v>15462</v>
      </c>
      <c r="C132">
        <v>4</v>
      </c>
      <c r="D132" t="e">
        <f>IF(_Losses[[#This Row],[Date]]&lt;_CutoffEnigma,_Losses[[#This Row],[Uboats Lost]],NA())</f>
        <v>#N/A</v>
      </c>
      <c r="E132">
        <f>IF(AND(_Losses[[#This Row],[Date]]&gt;=_CutoffEnigma,_Losses[[#This Row],[Date]]&lt;_CutoffRadar),_Losses[[#This Row],[Uboats Lost]],NA())</f>
        <v>4</v>
      </c>
      <c r="F132" t="e">
        <f>IF(_Losses[[#This Row],[Date]]&gt;=_CutoffRadar,_Losses[[#This Row],[Uboats Lost]],NA())</f>
        <v>#N/A</v>
      </c>
    </row>
    <row r="133" spans="2:6" ht="13.9" customHeight="1" x14ac:dyDescent="0.2">
      <c r="B133" s="3">
        <v>15493</v>
      </c>
      <c r="C133">
        <v>3</v>
      </c>
      <c r="D133" t="e">
        <f>IF(_Losses[[#This Row],[Date]]&lt;_CutoffEnigma,_Losses[[#This Row],[Uboats Lost]],NA())</f>
        <v>#N/A</v>
      </c>
      <c r="E133">
        <f>IF(AND(_Losses[[#This Row],[Date]]&gt;=_CutoffEnigma,_Losses[[#This Row],[Date]]&lt;_CutoffRadar),_Losses[[#This Row],[Uboats Lost]],NA())</f>
        <v>3</v>
      </c>
      <c r="F133" t="e">
        <f>IF(_Losses[[#This Row],[Date]]&gt;=_CutoffRadar,_Losses[[#This Row],[Uboats Lost]],NA())</f>
        <v>#N/A</v>
      </c>
    </row>
    <row r="134" spans="2:6" ht="13.9" customHeight="1" x14ac:dyDescent="0.2">
      <c r="B134" s="3">
        <v>15523</v>
      </c>
      <c r="C134">
        <v>11</v>
      </c>
      <c r="D134" t="e">
        <f>IF(_Losses[[#This Row],[Date]]&lt;_CutoffEnigma,_Losses[[#This Row],[Uboats Lost]],NA())</f>
        <v>#N/A</v>
      </c>
      <c r="E134">
        <f>IF(AND(_Losses[[#This Row],[Date]]&gt;=_CutoffEnigma,_Losses[[#This Row],[Date]]&lt;_CutoffRadar),_Losses[[#This Row],[Uboats Lost]],NA())</f>
        <v>11</v>
      </c>
      <c r="F134" t="e">
        <f>IF(_Losses[[#This Row],[Date]]&gt;=_CutoffRadar,_Losses[[#This Row],[Uboats Lost]],NA())</f>
        <v>#N/A</v>
      </c>
    </row>
    <row r="135" spans="2:6" ht="13.9" customHeight="1" x14ac:dyDescent="0.2">
      <c r="B135" s="3">
        <v>15554</v>
      </c>
      <c r="C135">
        <v>9</v>
      </c>
      <c r="D135" t="e">
        <f>IF(_Losses[[#This Row],[Date]]&lt;_CutoffEnigma,_Losses[[#This Row],[Uboats Lost]],NA())</f>
        <v>#N/A</v>
      </c>
      <c r="E135">
        <f>IF(AND(_Losses[[#This Row],[Date]]&gt;=_CutoffEnigma,_Losses[[#This Row],[Date]]&lt;_CutoffRadar),_Losses[[#This Row],[Uboats Lost]],NA())</f>
        <v>9</v>
      </c>
      <c r="F135" t="e">
        <f>IF(_Losses[[#This Row],[Date]]&gt;=_CutoffRadar,_Losses[[#This Row],[Uboats Lost]],NA())</f>
        <v>#N/A</v>
      </c>
    </row>
    <row r="136" spans="2:6" ht="13.9" customHeight="1" x14ac:dyDescent="0.2">
      <c r="B136" s="3">
        <v>15585</v>
      </c>
      <c r="C136">
        <v>10</v>
      </c>
      <c r="D136" t="e">
        <f>IF(_Losses[[#This Row],[Date]]&lt;_CutoffEnigma,_Losses[[#This Row],[Uboats Lost]],NA())</f>
        <v>#N/A</v>
      </c>
      <c r="E136">
        <f>IF(AND(_Losses[[#This Row],[Date]]&gt;=_CutoffEnigma,_Losses[[#This Row],[Date]]&lt;_CutoffRadar),_Losses[[#This Row],[Uboats Lost]],NA())</f>
        <v>10</v>
      </c>
      <c r="F136" t="e">
        <f>IF(_Losses[[#This Row],[Date]]&gt;=_CutoffRadar,_Losses[[#This Row],[Uboats Lost]],NA())</f>
        <v>#N/A</v>
      </c>
    </row>
    <row r="137" spans="2:6" ht="13.9" customHeight="1" x14ac:dyDescent="0.2">
      <c r="B137" s="3">
        <v>15615</v>
      </c>
      <c r="C137">
        <v>16</v>
      </c>
      <c r="D137" t="e">
        <f>IF(_Losses[[#This Row],[Date]]&lt;_CutoffEnigma,_Losses[[#This Row],[Uboats Lost]],NA())</f>
        <v>#N/A</v>
      </c>
      <c r="E137">
        <f>IF(AND(_Losses[[#This Row],[Date]]&gt;=_CutoffEnigma,_Losses[[#This Row],[Date]]&lt;_CutoffRadar),_Losses[[#This Row],[Uboats Lost]],NA())</f>
        <v>16</v>
      </c>
      <c r="F137" t="e">
        <f>IF(_Losses[[#This Row],[Date]]&gt;=_CutoffRadar,_Losses[[#This Row],[Uboats Lost]],NA())</f>
        <v>#N/A</v>
      </c>
    </row>
    <row r="138" spans="2:6" ht="13.9" customHeight="1" x14ac:dyDescent="0.2">
      <c r="B138" s="3">
        <v>15646</v>
      </c>
      <c r="C138">
        <v>13</v>
      </c>
      <c r="D138" t="e">
        <f>IF(_Losses[[#This Row],[Date]]&lt;_CutoffEnigma,_Losses[[#This Row],[Uboats Lost]],NA())</f>
        <v>#N/A</v>
      </c>
      <c r="E138">
        <f>IF(AND(_Losses[[#This Row],[Date]]&gt;=_CutoffEnigma,_Losses[[#This Row],[Date]]&lt;_CutoffRadar),_Losses[[#This Row],[Uboats Lost]],NA())</f>
        <v>13</v>
      </c>
      <c r="F138" t="e">
        <f>IF(_Losses[[#This Row],[Date]]&gt;=_CutoffRadar,_Losses[[#This Row],[Uboats Lost]],NA())</f>
        <v>#N/A</v>
      </c>
    </row>
    <row r="139" spans="2:6" ht="13.9" customHeight="1" x14ac:dyDescent="0.2">
      <c r="B139" s="3">
        <v>15676</v>
      </c>
      <c r="C139">
        <v>4</v>
      </c>
      <c r="D139" t="e">
        <f>IF(_Losses[[#This Row],[Date]]&lt;_CutoffEnigma,_Losses[[#This Row],[Uboats Lost]],NA())</f>
        <v>#N/A</v>
      </c>
      <c r="E139">
        <f>IF(AND(_Losses[[#This Row],[Date]]&gt;=_CutoffEnigma,_Losses[[#This Row],[Date]]&lt;_CutoffRadar),_Losses[[#This Row],[Uboats Lost]],NA())</f>
        <v>4</v>
      </c>
      <c r="F139" t="e">
        <f>IF(_Losses[[#This Row],[Date]]&gt;=_CutoffRadar,_Losses[[#This Row],[Uboats Lost]],NA())</f>
        <v>#N/A</v>
      </c>
    </row>
    <row r="140" spans="2:6" ht="13.9" customHeight="1" x14ac:dyDescent="0.2">
      <c r="B140" s="3">
        <v>15707</v>
      </c>
      <c r="C140">
        <v>6</v>
      </c>
      <c r="D140" t="e">
        <f>IF(_Losses[[#This Row],[Date]]&lt;_CutoffEnigma,_Losses[[#This Row],[Uboats Lost]],NA())</f>
        <v>#N/A</v>
      </c>
      <c r="E140">
        <f>IF(AND(_Losses[[#This Row],[Date]]&gt;=_CutoffEnigma,_Losses[[#This Row],[Date]]&lt;_CutoffRadar),_Losses[[#This Row],[Uboats Lost]],NA())</f>
        <v>6</v>
      </c>
      <c r="F140" t="e">
        <f>IF(_Losses[[#This Row],[Date]]&gt;=_CutoffRadar,_Losses[[#This Row],[Uboats Lost]],NA())</f>
        <v>#N/A</v>
      </c>
    </row>
    <row r="141" spans="2:6" ht="13.9" customHeight="1" x14ac:dyDescent="0.2">
      <c r="B141" s="3">
        <v>15738</v>
      </c>
      <c r="C141">
        <v>19</v>
      </c>
      <c r="D141" t="e">
        <f>IF(_Losses[[#This Row],[Date]]&lt;_CutoffEnigma,_Losses[[#This Row],[Uboats Lost]],NA())</f>
        <v>#N/A</v>
      </c>
      <c r="E141">
        <f>IF(AND(_Losses[[#This Row],[Date]]&gt;=_CutoffEnigma,_Losses[[#This Row],[Date]]&lt;_CutoffRadar),_Losses[[#This Row],[Uboats Lost]],NA())</f>
        <v>19</v>
      </c>
      <c r="F141" t="e">
        <f>IF(_Losses[[#This Row],[Date]]&gt;=_CutoffRadar,_Losses[[#This Row],[Uboats Lost]],NA())</f>
        <v>#N/A</v>
      </c>
    </row>
    <row r="142" spans="2:6" ht="13.9" customHeight="1" x14ac:dyDescent="0.2">
      <c r="B142" s="3">
        <v>15766</v>
      </c>
      <c r="C142">
        <v>15</v>
      </c>
      <c r="D142" t="e">
        <f>IF(_Losses[[#This Row],[Date]]&lt;_CutoffEnigma,_Losses[[#This Row],[Uboats Lost]],NA())</f>
        <v>#N/A</v>
      </c>
      <c r="E142">
        <f>IF(AND(_Losses[[#This Row],[Date]]&gt;=_CutoffEnigma,_Losses[[#This Row],[Date]]&lt;_CutoffRadar),_Losses[[#This Row],[Uboats Lost]],NA())</f>
        <v>15</v>
      </c>
      <c r="F142" t="e">
        <f>IF(_Losses[[#This Row],[Date]]&gt;=_CutoffRadar,_Losses[[#This Row],[Uboats Lost]],NA())</f>
        <v>#N/A</v>
      </c>
    </row>
    <row r="143" spans="2:6" ht="13.9" customHeight="1" x14ac:dyDescent="0.2">
      <c r="B143" s="3">
        <v>15797</v>
      </c>
      <c r="C143">
        <v>15</v>
      </c>
      <c r="D143" t="e">
        <f>IF(_Losses[[#This Row],[Date]]&lt;_CutoffEnigma,_Losses[[#This Row],[Uboats Lost]],NA())</f>
        <v>#N/A</v>
      </c>
      <c r="E143">
        <f>IF(AND(_Losses[[#This Row],[Date]]&gt;=_CutoffEnigma,_Losses[[#This Row],[Date]]&lt;_CutoffRadar),_Losses[[#This Row],[Uboats Lost]],NA())</f>
        <v>15</v>
      </c>
      <c r="F143" t="e">
        <f>IF(_Losses[[#This Row],[Date]]&gt;=_CutoffRadar,_Losses[[#This Row],[Uboats Lost]],NA())</f>
        <v>#N/A</v>
      </c>
    </row>
    <row r="144" spans="2:6" ht="13.9" customHeight="1" x14ac:dyDescent="0.2">
      <c r="B144" s="3">
        <v>15827</v>
      </c>
      <c r="C144">
        <v>41</v>
      </c>
      <c r="D144" t="e">
        <f>IF(_Losses[[#This Row],[Date]]&lt;_CutoffEnigma,_Losses[[#This Row],[Uboats Lost]],NA())</f>
        <v>#N/A</v>
      </c>
      <c r="E144" t="e">
        <f>IF(AND(_Losses[[#This Row],[Date]]&gt;=_CutoffEnigma,_Losses[[#This Row],[Date]]&lt;_CutoffRadar),_Losses[[#This Row],[Uboats Lost]],NA())</f>
        <v>#N/A</v>
      </c>
      <c r="F144">
        <f>IF(_Losses[[#This Row],[Date]]&gt;=_CutoffRadar,_Losses[[#This Row],[Uboats Lost]],NA())</f>
        <v>41</v>
      </c>
    </row>
    <row r="145" spans="2:6" ht="13.9" customHeight="1" x14ac:dyDescent="0.2">
      <c r="B145" s="3">
        <v>15858</v>
      </c>
      <c r="C145">
        <v>17</v>
      </c>
      <c r="D145" t="e">
        <f>IF(_Losses[[#This Row],[Date]]&lt;_CutoffEnigma,_Losses[[#This Row],[Uboats Lost]],NA())</f>
        <v>#N/A</v>
      </c>
      <c r="E145" t="e">
        <f>IF(AND(_Losses[[#This Row],[Date]]&gt;=_CutoffEnigma,_Losses[[#This Row],[Date]]&lt;_CutoffRadar),_Losses[[#This Row],[Uboats Lost]],NA())</f>
        <v>#N/A</v>
      </c>
      <c r="F145">
        <f>IF(_Losses[[#This Row],[Date]]&gt;=_CutoffRadar,_Losses[[#This Row],[Uboats Lost]],NA())</f>
        <v>17</v>
      </c>
    </row>
    <row r="146" spans="2:6" ht="13.9" customHeight="1" x14ac:dyDescent="0.2">
      <c r="B146" s="3">
        <v>15888</v>
      </c>
      <c r="C146">
        <v>37</v>
      </c>
      <c r="D146" t="e">
        <f>IF(_Losses[[#This Row],[Date]]&lt;_CutoffEnigma,_Losses[[#This Row],[Uboats Lost]],NA())</f>
        <v>#N/A</v>
      </c>
      <c r="E146" t="e">
        <f>IF(AND(_Losses[[#This Row],[Date]]&gt;=_CutoffEnigma,_Losses[[#This Row],[Date]]&lt;_CutoffRadar),_Losses[[#This Row],[Uboats Lost]],NA())</f>
        <v>#N/A</v>
      </c>
      <c r="F146">
        <f>IF(_Losses[[#This Row],[Date]]&gt;=_CutoffRadar,_Losses[[#This Row],[Uboats Lost]],NA())</f>
        <v>37</v>
      </c>
    </row>
    <row r="147" spans="2:6" ht="13.9" customHeight="1" x14ac:dyDescent="0.2">
      <c r="B147" s="3">
        <v>15919</v>
      </c>
      <c r="C147">
        <v>25</v>
      </c>
      <c r="D147" t="e">
        <f>IF(_Losses[[#This Row],[Date]]&lt;_CutoffEnigma,_Losses[[#This Row],[Uboats Lost]],NA())</f>
        <v>#N/A</v>
      </c>
      <c r="E147" t="e">
        <f>IF(AND(_Losses[[#This Row],[Date]]&gt;=_CutoffEnigma,_Losses[[#This Row],[Date]]&lt;_CutoffRadar),_Losses[[#This Row],[Uboats Lost]],NA())</f>
        <v>#N/A</v>
      </c>
      <c r="F147">
        <f>IF(_Losses[[#This Row],[Date]]&gt;=_CutoffRadar,_Losses[[#This Row],[Uboats Lost]],NA())</f>
        <v>25</v>
      </c>
    </row>
    <row r="148" spans="2:6" ht="13.9" customHeight="1" x14ac:dyDescent="0.2">
      <c r="B148" s="3">
        <v>15950</v>
      </c>
      <c r="C148">
        <v>10</v>
      </c>
      <c r="D148" t="e">
        <f>IF(_Losses[[#This Row],[Date]]&lt;_CutoffEnigma,_Losses[[#This Row],[Uboats Lost]],NA())</f>
        <v>#N/A</v>
      </c>
      <c r="E148" t="e">
        <f>IF(AND(_Losses[[#This Row],[Date]]&gt;=_CutoffEnigma,_Losses[[#This Row],[Date]]&lt;_CutoffRadar),_Losses[[#This Row],[Uboats Lost]],NA())</f>
        <v>#N/A</v>
      </c>
      <c r="F148">
        <f>IF(_Losses[[#This Row],[Date]]&gt;=_CutoffRadar,_Losses[[#This Row],[Uboats Lost]],NA())</f>
        <v>10</v>
      </c>
    </row>
    <row r="149" spans="2:6" ht="13.9" customHeight="1" x14ac:dyDescent="0.2">
      <c r="B149" s="3">
        <v>15980</v>
      </c>
      <c r="C149">
        <v>26</v>
      </c>
      <c r="D149" t="e">
        <f>IF(_Losses[[#This Row],[Date]]&lt;_CutoffEnigma,_Losses[[#This Row],[Uboats Lost]],NA())</f>
        <v>#N/A</v>
      </c>
      <c r="E149" t="e">
        <f>IF(AND(_Losses[[#This Row],[Date]]&gt;=_CutoffEnigma,_Losses[[#This Row],[Date]]&lt;_CutoffRadar),_Losses[[#This Row],[Uboats Lost]],NA())</f>
        <v>#N/A</v>
      </c>
      <c r="F149">
        <f>IF(_Losses[[#This Row],[Date]]&gt;=_CutoffRadar,_Losses[[#This Row],[Uboats Lost]],NA())</f>
        <v>26</v>
      </c>
    </row>
    <row r="150" spans="2:6" ht="13.9" customHeight="1" x14ac:dyDescent="0.2">
      <c r="B150" s="3">
        <v>16011</v>
      </c>
      <c r="C150">
        <v>19</v>
      </c>
      <c r="D150" t="e">
        <f>IF(_Losses[[#This Row],[Date]]&lt;_CutoffEnigma,_Losses[[#This Row],[Uboats Lost]],NA())</f>
        <v>#N/A</v>
      </c>
      <c r="E150" t="e">
        <f>IF(AND(_Losses[[#This Row],[Date]]&gt;=_CutoffEnigma,_Losses[[#This Row],[Date]]&lt;_CutoffRadar),_Losses[[#This Row],[Uboats Lost]],NA())</f>
        <v>#N/A</v>
      </c>
      <c r="F150">
        <f>IF(_Losses[[#This Row],[Date]]&gt;=_CutoffRadar,_Losses[[#This Row],[Uboats Lost]],NA())</f>
        <v>19</v>
      </c>
    </row>
    <row r="151" spans="2:6" ht="13.9" customHeight="1" x14ac:dyDescent="0.2">
      <c r="B151" s="3">
        <v>16041</v>
      </c>
      <c r="C151">
        <v>8</v>
      </c>
      <c r="D151" t="e">
        <f>IF(_Losses[[#This Row],[Date]]&lt;_CutoffEnigma,_Losses[[#This Row],[Uboats Lost]],NA())</f>
        <v>#N/A</v>
      </c>
      <c r="E151" t="e">
        <f>IF(AND(_Losses[[#This Row],[Date]]&gt;=_CutoffEnigma,_Losses[[#This Row],[Date]]&lt;_CutoffRadar),_Losses[[#This Row],[Uboats Lost]],NA())</f>
        <v>#N/A</v>
      </c>
      <c r="F151">
        <f>IF(_Losses[[#This Row],[Date]]&gt;=_CutoffRadar,_Losses[[#This Row],[Uboats Lost]],NA())</f>
        <v>8</v>
      </c>
    </row>
    <row r="152" spans="2:6" ht="13.9" customHeight="1" x14ac:dyDescent="0.2">
      <c r="B152" s="3">
        <v>16072</v>
      </c>
      <c r="C152">
        <v>16</v>
      </c>
      <c r="D152" t="e">
        <f>IF(_Losses[[#This Row],[Date]]&lt;_CutoffEnigma,_Losses[[#This Row],[Uboats Lost]],NA())</f>
        <v>#N/A</v>
      </c>
      <c r="E152" t="e">
        <f>IF(AND(_Losses[[#This Row],[Date]]&gt;=_CutoffEnigma,_Losses[[#This Row],[Date]]&lt;_CutoffRadar),_Losses[[#This Row],[Uboats Lost]],NA())</f>
        <v>#N/A</v>
      </c>
      <c r="F152">
        <f>IF(_Losses[[#This Row],[Date]]&gt;=_CutoffRadar,_Losses[[#This Row],[Uboats Lost]],NA())</f>
        <v>16</v>
      </c>
    </row>
    <row r="153" spans="2:6" ht="13.9" customHeight="1" x14ac:dyDescent="0.2">
      <c r="B153" s="3">
        <v>16103</v>
      </c>
      <c r="C153">
        <v>20</v>
      </c>
      <c r="D153" t="e">
        <f>IF(_Losses[[#This Row],[Date]]&lt;_CutoffEnigma,_Losses[[#This Row],[Uboats Lost]],NA())</f>
        <v>#N/A</v>
      </c>
      <c r="E153" t="e">
        <f>IF(AND(_Losses[[#This Row],[Date]]&gt;=_CutoffEnigma,_Losses[[#This Row],[Date]]&lt;_CutoffRadar),_Losses[[#This Row],[Uboats Lost]],NA())</f>
        <v>#N/A</v>
      </c>
      <c r="F153">
        <f>IF(_Losses[[#This Row],[Date]]&gt;=_CutoffRadar,_Losses[[#This Row],[Uboats Lost]],NA())</f>
        <v>20</v>
      </c>
    </row>
    <row r="154" spans="2:6" ht="13.9" customHeight="1" x14ac:dyDescent="0.2">
      <c r="B154" s="3">
        <v>16132</v>
      </c>
      <c r="C154">
        <v>25</v>
      </c>
      <c r="D154" t="e">
        <f>IF(_Losses[[#This Row],[Date]]&lt;_CutoffEnigma,_Losses[[#This Row],[Uboats Lost]],NA())</f>
        <v>#N/A</v>
      </c>
      <c r="E154" t="e">
        <f>IF(AND(_Losses[[#This Row],[Date]]&gt;=_CutoffEnigma,_Losses[[#This Row],[Date]]&lt;_CutoffRadar),_Losses[[#This Row],[Uboats Lost]],NA())</f>
        <v>#N/A</v>
      </c>
      <c r="F154">
        <f>IF(_Losses[[#This Row],[Date]]&gt;=_CutoffRadar,_Losses[[#This Row],[Uboats Lost]],NA())</f>
        <v>25</v>
      </c>
    </row>
    <row r="155" spans="2:6" ht="13.9" customHeight="1" x14ac:dyDescent="0.2">
      <c r="B155" s="3">
        <v>16163</v>
      </c>
      <c r="C155">
        <v>21</v>
      </c>
      <c r="D155" t="e">
        <f>IF(_Losses[[#This Row],[Date]]&lt;_CutoffEnigma,_Losses[[#This Row],[Uboats Lost]],NA())</f>
        <v>#N/A</v>
      </c>
      <c r="E155" t="e">
        <f>IF(AND(_Losses[[#This Row],[Date]]&gt;=_CutoffEnigma,_Losses[[#This Row],[Date]]&lt;_CutoffRadar),_Losses[[#This Row],[Uboats Lost]],NA())</f>
        <v>#N/A</v>
      </c>
      <c r="F155">
        <f>IF(_Losses[[#This Row],[Date]]&gt;=_CutoffRadar,_Losses[[#This Row],[Uboats Lost]],NA())</f>
        <v>21</v>
      </c>
    </row>
    <row r="156" spans="2:6" ht="13.9" customHeight="1" x14ac:dyDescent="0.2">
      <c r="B156" s="3">
        <v>16193</v>
      </c>
      <c r="C156">
        <v>24</v>
      </c>
      <c r="D156" t="e">
        <f>IF(_Losses[[#This Row],[Date]]&lt;_CutoffEnigma,_Losses[[#This Row],[Uboats Lost]],NA())</f>
        <v>#N/A</v>
      </c>
      <c r="E156" t="e">
        <f>IF(AND(_Losses[[#This Row],[Date]]&gt;=_CutoffEnigma,_Losses[[#This Row],[Date]]&lt;_CutoffRadar),_Losses[[#This Row],[Uboats Lost]],NA())</f>
        <v>#N/A</v>
      </c>
      <c r="F156">
        <f>IF(_Losses[[#This Row],[Date]]&gt;=_CutoffRadar,_Losses[[#This Row],[Uboats Lost]],NA())</f>
        <v>24</v>
      </c>
    </row>
    <row r="157" spans="2:6" ht="13.9" customHeight="1" x14ac:dyDescent="0.2">
      <c r="B157" s="3">
        <v>16224</v>
      </c>
      <c r="C157">
        <v>25</v>
      </c>
      <c r="D157" t="e">
        <f>IF(_Losses[[#This Row],[Date]]&lt;_CutoffEnigma,_Losses[[#This Row],[Uboats Lost]],NA())</f>
        <v>#N/A</v>
      </c>
      <c r="E157" t="e">
        <f>IF(AND(_Losses[[#This Row],[Date]]&gt;=_CutoffEnigma,_Losses[[#This Row],[Date]]&lt;_CutoffRadar),_Losses[[#This Row],[Uboats Lost]],NA())</f>
        <v>#N/A</v>
      </c>
      <c r="F157">
        <f>IF(_Losses[[#This Row],[Date]]&gt;=_CutoffRadar,_Losses[[#This Row],[Uboats Lost]],NA())</f>
        <v>25</v>
      </c>
    </row>
    <row r="158" spans="2:6" ht="13.9" customHeight="1" x14ac:dyDescent="0.2">
      <c r="B158" s="3">
        <v>16254</v>
      </c>
      <c r="C158">
        <v>24</v>
      </c>
      <c r="D158" t="e">
        <f>IF(_Losses[[#This Row],[Date]]&lt;_CutoffEnigma,_Losses[[#This Row],[Uboats Lost]],NA())</f>
        <v>#N/A</v>
      </c>
      <c r="E158" t="e">
        <f>IF(AND(_Losses[[#This Row],[Date]]&gt;=_CutoffEnigma,_Losses[[#This Row],[Date]]&lt;_CutoffRadar),_Losses[[#This Row],[Uboats Lost]],NA())</f>
        <v>#N/A</v>
      </c>
      <c r="F158">
        <f>IF(_Losses[[#This Row],[Date]]&gt;=_CutoffRadar,_Losses[[#This Row],[Uboats Lost]],NA())</f>
        <v>24</v>
      </c>
    </row>
    <row r="159" spans="2:6" ht="13.9" customHeight="1" x14ac:dyDescent="0.2">
      <c r="B159" s="3">
        <v>16285</v>
      </c>
      <c r="C159">
        <v>35</v>
      </c>
      <c r="D159" t="e">
        <f>IF(_Losses[[#This Row],[Date]]&lt;_CutoffEnigma,_Losses[[#This Row],[Uboats Lost]],NA())</f>
        <v>#N/A</v>
      </c>
      <c r="E159" t="e">
        <f>IF(AND(_Losses[[#This Row],[Date]]&gt;=_CutoffEnigma,_Losses[[#This Row],[Date]]&lt;_CutoffRadar),_Losses[[#This Row],[Uboats Lost]],NA())</f>
        <v>#N/A</v>
      </c>
      <c r="F159">
        <f>IF(_Losses[[#This Row],[Date]]&gt;=_CutoffRadar,_Losses[[#This Row],[Uboats Lost]],NA())</f>
        <v>35</v>
      </c>
    </row>
    <row r="160" spans="2:6" ht="13.9" customHeight="1" x14ac:dyDescent="0.2">
      <c r="B160" s="3">
        <v>16316</v>
      </c>
      <c r="C160">
        <v>22</v>
      </c>
      <c r="D160" t="e">
        <f>IF(_Losses[[#This Row],[Date]]&lt;_CutoffEnigma,_Losses[[#This Row],[Uboats Lost]],NA())</f>
        <v>#N/A</v>
      </c>
      <c r="E160" t="e">
        <f>IF(AND(_Losses[[#This Row],[Date]]&gt;=_CutoffEnigma,_Losses[[#This Row],[Date]]&lt;_CutoffRadar),_Losses[[#This Row],[Uboats Lost]],NA())</f>
        <v>#N/A</v>
      </c>
      <c r="F160">
        <f>IF(_Losses[[#This Row],[Date]]&gt;=_CutoffRadar,_Losses[[#This Row],[Uboats Lost]],NA())</f>
        <v>22</v>
      </c>
    </row>
    <row r="161" spans="2:6" ht="13.9" customHeight="1" x14ac:dyDescent="0.2">
      <c r="B161" s="3">
        <v>16346</v>
      </c>
      <c r="C161">
        <v>13</v>
      </c>
      <c r="D161" t="e">
        <f>IF(_Losses[[#This Row],[Date]]&lt;_CutoffEnigma,_Losses[[#This Row],[Uboats Lost]],NA())</f>
        <v>#N/A</v>
      </c>
      <c r="E161" t="e">
        <f>IF(AND(_Losses[[#This Row],[Date]]&gt;=_CutoffEnigma,_Losses[[#This Row],[Date]]&lt;_CutoffRadar),_Losses[[#This Row],[Uboats Lost]],NA())</f>
        <v>#N/A</v>
      </c>
      <c r="F161">
        <f>IF(_Losses[[#This Row],[Date]]&gt;=_CutoffRadar,_Losses[[#This Row],[Uboats Lost]],NA())</f>
        <v>13</v>
      </c>
    </row>
    <row r="162" spans="2:6" ht="13.9" customHeight="1" x14ac:dyDescent="0.2">
      <c r="B162" s="3">
        <v>16377</v>
      </c>
      <c r="C162">
        <v>8</v>
      </c>
      <c r="D162" t="e">
        <f>IF(_Losses[[#This Row],[Date]]&lt;_CutoffEnigma,_Losses[[#This Row],[Uboats Lost]],NA())</f>
        <v>#N/A</v>
      </c>
      <c r="E162" t="e">
        <f>IF(AND(_Losses[[#This Row],[Date]]&gt;=_CutoffEnigma,_Losses[[#This Row],[Date]]&lt;_CutoffRadar),_Losses[[#This Row],[Uboats Lost]],NA())</f>
        <v>#N/A</v>
      </c>
      <c r="F162">
        <f>IF(_Losses[[#This Row],[Date]]&gt;=_CutoffRadar,_Losses[[#This Row],[Uboats Lost]],NA())</f>
        <v>8</v>
      </c>
    </row>
    <row r="163" spans="2:6" ht="13.9" customHeight="1" x14ac:dyDescent="0.2">
      <c r="B163" s="3">
        <v>16407</v>
      </c>
      <c r="C163">
        <v>15</v>
      </c>
      <c r="D163" t="e">
        <f>IF(_Losses[[#This Row],[Date]]&lt;_CutoffEnigma,_Losses[[#This Row],[Uboats Lost]],NA())</f>
        <v>#N/A</v>
      </c>
      <c r="E163" t="e">
        <f>IF(AND(_Losses[[#This Row],[Date]]&gt;=_CutoffEnigma,_Losses[[#This Row],[Date]]&lt;_CutoffRadar),_Losses[[#This Row],[Uboats Lost]],NA())</f>
        <v>#N/A</v>
      </c>
      <c r="F163">
        <f>IF(_Losses[[#This Row],[Date]]&gt;=_CutoffRadar,_Losses[[#This Row],[Uboats Lost]],NA())</f>
        <v>15</v>
      </c>
    </row>
    <row r="164" spans="2:6" ht="13.9" customHeight="1" x14ac:dyDescent="0.2">
      <c r="B164" s="3">
        <v>16438</v>
      </c>
      <c r="C164">
        <v>14</v>
      </c>
      <c r="D164" t="e">
        <f>IF(_Losses[[#This Row],[Date]]&lt;_CutoffEnigma,_Losses[[#This Row],[Uboats Lost]],NA())</f>
        <v>#N/A</v>
      </c>
      <c r="E164" t="e">
        <f>IF(AND(_Losses[[#This Row],[Date]]&gt;=_CutoffEnigma,_Losses[[#This Row],[Date]]&lt;_CutoffRadar),_Losses[[#This Row],[Uboats Lost]],NA())</f>
        <v>#N/A</v>
      </c>
      <c r="F164">
        <f>IF(_Losses[[#This Row],[Date]]&gt;=_CutoffRadar,_Losses[[#This Row],[Uboats Lost]],NA())</f>
        <v>14</v>
      </c>
    </row>
    <row r="165" spans="2:6" ht="13.9" customHeight="1" x14ac:dyDescent="0.2">
      <c r="B165" s="3">
        <v>16469</v>
      </c>
      <c r="C165">
        <v>21</v>
      </c>
      <c r="D165" t="e">
        <f>IF(_Losses[[#This Row],[Date]]&lt;_CutoffEnigma,_Losses[[#This Row],[Uboats Lost]],NA())</f>
        <v>#N/A</v>
      </c>
      <c r="E165" t="e">
        <f>IF(AND(_Losses[[#This Row],[Date]]&gt;=_CutoffEnigma,_Losses[[#This Row],[Date]]&lt;_CutoffRadar),_Losses[[#This Row],[Uboats Lost]],NA())</f>
        <v>#N/A</v>
      </c>
      <c r="F165">
        <f>IF(_Losses[[#This Row],[Date]]&gt;=_CutoffRadar,_Losses[[#This Row],[Uboats Lost]],NA())</f>
        <v>21</v>
      </c>
    </row>
    <row r="166" spans="2:6" ht="13.9" customHeight="1" x14ac:dyDescent="0.2">
      <c r="B166" s="3">
        <v>16497</v>
      </c>
      <c r="C166">
        <v>33</v>
      </c>
      <c r="D166" t="e">
        <f>IF(_Losses[[#This Row],[Date]]&lt;_CutoffEnigma,_Losses[[#This Row],[Uboats Lost]],NA())</f>
        <v>#N/A</v>
      </c>
      <c r="E166" t="e">
        <f>IF(AND(_Losses[[#This Row],[Date]]&gt;=_CutoffEnigma,_Losses[[#This Row],[Date]]&lt;_CutoffRadar),_Losses[[#This Row],[Uboats Lost]],NA())</f>
        <v>#N/A</v>
      </c>
      <c r="F166">
        <f>IF(_Losses[[#This Row],[Date]]&gt;=_CutoffRadar,_Losses[[#This Row],[Uboats Lost]],NA())</f>
        <v>33</v>
      </c>
    </row>
    <row r="167" spans="2:6" ht="13.9" customHeight="1" x14ac:dyDescent="0.2">
      <c r="B167" s="3">
        <v>16528</v>
      </c>
      <c r="C167">
        <v>53</v>
      </c>
      <c r="D167" t="e">
        <f>IF(_Losses[[#This Row],[Date]]&lt;_CutoffEnigma,_Losses[[#This Row],[Uboats Lost]],NA())</f>
        <v>#N/A</v>
      </c>
      <c r="E167" t="e">
        <f>IF(AND(_Losses[[#This Row],[Date]]&gt;=_CutoffEnigma,_Losses[[#This Row],[Date]]&lt;_CutoffRadar),_Losses[[#This Row],[Uboats Lost]],NA())</f>
        <v>#N/A</v>
      </c>
      <c r="F167">
        <f>IF(_Losses[[#This Row],[Date]]&gt;=_CutoffRadar,_Losses[[#This Row],[Uboats Lost]],NA())</f>
        <v>53</v>
      </c>
    </row>
    <row r="168" spans="2:6" ht="13.9" customHeight="1" x14ac:dyDescent="0.2">
      <c r="B168" s="3">
        <v>16558</v>
      </c>
      <c r="C168">
        <v>35</v>
      </c>
      <c r="D168" t="e">
        <f>IF(_Losses[[#This Row],[Date]]&lt;_CutoffEnigma,_Losses[[#This Row],[Uboats Lost]],NA())</f>
        <v>#N/A</v>
      </c>
      <c r="E168" t="e">
        <f>IF(AND(_Losses[[#This Row],[Date]]&gt;=_CutoffEnigma,_Losses[[#This Row],[Date]]&lt;_CutoffRadar),_Losses[[#This Row],[Uboats Lost]],NA())</f>
        <v>#N/A</v>
      </c>
      <c r="F168">
        <f>IF(_Losses[[#This Row],[Date]]&gt;=_CutoffRadar,_Losses[[#This Row],[Uboats Lost]],NA())</f>
        <v>35</v>
      </c>
    </row>
    <row r="169" spans="2:6" ht="13.9" customHeight="1" x14ac:dyDescent="0.2">
      <c r="B169" s="3">
        <v>16589</v>
      </c>
      <c r="C169" t="e">
        <f>NA()</f>
        <v>#N/A</v>
      </c>
      <c r="D169" t="e">
        <f>IF(_Losses[[#This Row],[Date]]&lt;_CutoffEnigma,_Losses[[#This Row],[Uboats Lost]],NA())</f>
        <v>#N/A</v>
      </c>
      <c r="E169" t="e">
        <f>IF(AND(_Losses[[#This Row],[Date]]&gt;=_CutoffEnigma,_Losses[[#This Row],[Date]]&lt;_CutoffRadar),_Losses[[#This Row],[Uboats Lost]],NA())</f>
        <v>#N/A</v>
      </c>
      <c r="F169" t="e">
        <f>IF(_Losses[[#This Row],[Date]]&gt;=_CutoffRadar,_Losses[[#This Row],[Uboats Lost]],NA())</f>
        <v>#N/A</v>
      </c>
    </row>
    <row r="170" spans="2:6" ht="13.9" customHeight="1" x14ac:dyDescent="0.2">
      <c r="B170" s="3">
        <v>16619</v>
      </c>
      <c r="C170" t="e">
        <f>NA()</f>
        <v>#N/A</v>
      </c>
      <c r="D170" t="e">
        <f>IF(_Losses[[#This Row],[Date]]&lt;_CutoffEnigma,_Losses[[#This Row],[Uboats Lost]],NA())</f>
        <v>#N/A</v>
      </c>
      <c r="E170" t="e">
        <f>IF(AND(_Losses[[#This Row],[Date]]&gt;=_CutoffEnigma,_Losses[[#This Row],[Date]]&lt;_CutoffRadar),_Losses[[#This Row],[Uboats Lost]],NA())</f>
        <v>#N/A</v>
      </c>
      <c r="F170" t="e">
        <f>IF(_Losses[[#This Row],[Date]]&gt;=_CutoffRadar,_Losses[[#This Row],[Uboats Lost]],NA())</f>
        <v>#N/A</v>
      </c>
    </row>
  </sheetData>
  <hyperlinks>
    <hyperlink ref="E9" r:id="rId1" location="ASV_Mk._III" xr:uid="{A82B17C3-2E0B-4314-A64C-ED6364A4A950}"/>
    <hyperlink ref="E8" r:id="rId2" location="German_Navy_3-rotor_Enigma" xr:uid="{4C70E972-4B19-4A16-A841-70358FD2C24C}"/>
  </hyperlinks>
  <pageMargins left="0.7" right="0.7" top="0.75" bottom="0.75" header="0.3" footer="0.3"/>
  <pageSetup orientation="portrait" r:id="rId3"/>
  <drawing r:id="rId4"/>
  <tableParts count="2">
    <tablePart r:id="rId5"/>
    <tablePart r:id="rId6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C0C9A8C-8875-4BE0-A57A-B5C7E2C5A54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Report</vt:lpstr>
      <vt:lpstr>CleanupTable</vt:lpstr>
      <vt:lpstr>DataSetup4Graphing</vt:lpstr>
      <vt:lpstr>_CutoffEnigma</vt:lpstr>
      <vt:lpstr>_CutoffRadar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Biegert</dc:creator>
  <cp:lastModifiedBy>Mark Biegert</cp:lastModifiedBy>
  <dcterms:created xsi:type="dcterms:W3CDTF">2021-09-27T12:19:57Z</dcterms:created>
  <dcterms:modified xsi:type="dcterms:W3CDTF">2021-11-14T23:46:31Z</dcterms:modified>
</cp:coreProperties>
</file>